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20" windowWidth="14940" windowHeight="9225"/>
  </bookViews>
  <sheets>
    <sheet name="SO 02-19-13" sheetId="1" r:id="rId1"/>
  </sheets>
  <calcPr calcId="125725"/>
</workbook>
</file>

<file path=xl/calcChain.xml><?xml version="1.0" encoding="utf-8"?>
<calcChain xmlns="http://schemas.openxmlformats.org/spreadsheetml/2006/main">
  <c r="I9" i="1"/>
  <c r="O9" s="1"/>
  <c r="I13"/>
  <c r="O13" s="1"/>
  <c r="I17"/>
  <c r="O17" s="1"/>
  <c r="I21"/>
  <c r="O21" s="1"/>
  <c r="I26"/>
  <c r="I25" s="1"/>
  <c r="I30"/>
  <c r="O30" s="1"/>
  <c r="I34"/>
  <c r="O34" s="1"/>
  <c r="I38"/>
  <c r="O38"/>
  <c r="I42"/>
  <c r="O42" s="1"/>
  <c r="I46"/>
  <c r="O46"/>
  <c r="I50"/>
  <c r="O50" s="1"/>
  <c r="I54"/>
  <c r="O54"/>
  <c r="I58"/>
  <c r="O58" s="1"/>
  <c r="I63"/>
  <c r="O63"/>
  <c r="I67"/>
  <c r="O67" s="1"/>
  <c r="I72"/>
  <c r="I76"/>
  <c r="O76" s="1"/>
  <c r="I80"/>
  <c r="O80"/>
  <c r="I84"/>
  <c r="O84" s="1"/>
  <c r="I88"/>
  <c r="O88"/>
  <c r="I92"/>
  <c r="O92" s="1"/>
  <c r="I96"/>
  <c r="O96"/>
  <c r="I100"/>
  <c r="O100" s="1"/>
  <c r="I104"/>
  <c r="O104"/>
  <c r="I108"/>
  <c r="O108" s="1"/>
  <c r="I113"/>
  <c r="I112" s="1"/>
  <c r="I117"/>
  <c r="O117" s="1"/>
  <c r="I122"/>
  <c r="O122" s="1"/>
  <c r="I126"/>
  <c r="O126" s="1"/>
  <c r="I130"/>
  <c r="O130" s="1"/>
  <c r="I134"/>
  <c r="O134" s="1"/>
  <c r="I138"/>
  <c r="I139"/>
  <c r="O139" s="1"/>
  <c r="I144"/>
  <c r="O144"/>
  <c r="I149"/>
  <c r="O149" s="1"/>
  <c r="I153"/>
  <c r="I157"/>
  <c r="O157" s="1"/>
  <c r="I161"/>
  <c r="O161" s="1"/>
  <c r="I165"/>
  <c r="O165" s="1"/>
  <c r="I169"/>
  <c r="O169" s="1"/>
  <c r="I174"/>
  <c r="O174" s="1"/>
  <c r="I178"/>
  <c r="I173" s="1"/>
  <c r="I182"/>
  <c r="O182" s="1"/>
  <c r="I186"/>
  <c r="O186" s="1"/>
  <c r="I190"/>
  <c r="O190" s="1"/>
  <c r="I194"/>
  <c r="O194" s="1"/>
  <c r="I198"/>
  <c r="O198" s="1"/>
  <c r="I202"/>
  <c r="O202" s="1"/>
  <c r="I206"/>
  <c r="O206" s="1"/>
  <c r="I210"/>
  <c r="O210" s="1"/>
  <c r="I214"/>
  <c r="O214" s="1"/>
  <c r="I218"/>
  <c r="I219"/>
  <c r="O219" s="1"/>
  <c r="I223"/>
  <c r="O223"/>
  <c r="I227"/>
  <c r="O227" s="1"/>
  <c r="I231"/>
  <c r="O231"/>
  <c r="I235"/>
  <c r="O235" s="1"/>
  <c r="I239"/>
  <c r="O239"/>
  <c r="I243"/>
  <c r="O243" s="1"/>
  <c r="I247"/>
  <c r="O247"/>
  <c r="I251"/>
  <c r="O251" s="1"/>
  <c r="I143"/>
  <c r="I121"/>
  <c r="O72"/>
  <c r="I62"/>
  <c r="I8"/>
  <c r="I148" l="1"/>
  <c r="I71"/>
  <c r="I3" s="1"/>
  <c r="O178"/>
  <c r="O153"/>
  <c r="O113"/>
  <c r="O26"/>
</calcChain>
</file>

<file path=xl/sharedStrings.xml><?xml version="1.0" encoding="utf-8"?>
<sst xmlns="http://schemas.openxmlformats.org/spreadsheetml/2006/main" count="840" uniqueCount="319">
  <si>
    <t>ASPE10</t>
  </si>
  <si>
    <t>S</t>
  </si>
  <si>
    <t>Firma: SUDOP BRNO, spol. s r.o.</t>
  </si>
  <si>
    <t>Příloha k formuláři pro ocenění nabídky</t>
  </si>
  <si>
    <t>Stavba:</t>
  </si>
  <si>
    <t>15061</t>
  </si>
  <si>
    <t>Zvýšení traťové rychlosti v úseku Řikonín - Vlkov u Tišnova_pro soutěž_SP</t>
  </si>
  <si>
    <t>O</t>
  </si>
  <si>
    <t>Rozpočet:</t>
  </si>
  <si>
    <t>0,00</t>
  </si>
  <si>
    <t>15,00</t>
  </si>
  <si>
    <t>21,00</t>
  </si>
  <si>
    <t>3</t>
  </si>
  <si>
    <t>2</t>
  </si>
  <si>
    <t>SO 02-19-13</t>
  </si>
  <si>
    <t>Řikonín - Vlkov u Tišnova, most v km 43,393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</si>
  <si>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</si>
  <si>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</si>
  <si>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</si>
  <si>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</si>
  <si>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</si>
  <si>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</si>
  <si>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</si>
  <si>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</si>
  <si>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</si>
  <si>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</si>
  <si>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</si>
  <si>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</si>
  <si>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</si>
  <si>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</si>
  <si>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</si>
  <si>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</si>
  <si>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</si>
  <si>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</si>
  <si>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Zemní práce</t>
  </si>
  <si>
    <t>P</t>
  </si>
  <si>
    <t>11120</t>
  </si>
  <si>
    <t/>
  </si>
  <si>
    <t>ODSTRANĚNÍ KŘOVIN</t>
  </si>
  <si>
    <t>m2</t>
  </si>
  <si>
    <t>PP</t>
  </si>
  <si>
    <t>Technická specifikace: odstranění křovin a stromů do průměru 100 mm  
doprava dřevin bez ohledu na vzdálenost  
spálení na hromadách nebo štěpkování</t>
  </si>
  <si>
    <t>VV</t>
  </si>
  <si>
    <t>TS</t>
  </si>
  <si>
    <t>13183</t>
  </si>
  <si>
    <t>HLOUBENÍ JAM ZAPAŽ I NEPAŽ TŘ II</t>
  </si>
  <si>
    <t>M3</t>
  </si>
  <si>
    <t>Technická specifikace: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</si>
  <si>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13183B</t>
  </si>
  <si>
    <t>HLOUBENÍ JAM ZAPAŽ I NEPAŽ TŘ. II - DOPRAVA</t>
  </si>
  <si>
    <t>M3KM</t>
  </si>
  <si>
    <t>Technická specifikace: Položka zahrnuje samostatnou dopravu zeminy. Množství se určí jako součin kubatutry [m3] a požadované vzdálenosti [km].</t>
  </si>
  <si>
    <t>6600 (220*30)=6600m3; výkopy=6 600,0000 [A]</t>
  </si>
  <si>
    <t>17120</t>
  </si>
  <si>
    <t>ULOŽENÍ SYPANINY DO NÁSYPŮ A NA SKLÁDKY BEZ ZHUTNĚNÍ</t>
  </si>
  <si>
    <t>Technická specifikace: 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</si>
  <si>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220 veškeré výkopy=220,0000 [A]</t>
  </si>
  <si>
    <t>Zakládání</t>
  </si>
  <si>
    <t>21150</t>
  </si>
  <si>
    <t>SANAČNÍ ŽEBRA Z KAMENIVA</t>
  </si>
  <si>
    <t>Technická specifikace: položka zahrnuje dodávku předepsaného kameniva, mimostaveništní a vnitrostaveništní dopravu a jeho uložení  
není-li v zadávací dokumentaci uvedeno jinak, jedná se o nakupovaný materiál</t>
  </si>
  <si>
    <t>4.5 odvodnění rubu (29,6*0,15)=4,5000 [A]</t>
  </si>
  <si>
    <t>21197</t>
  </si>
  <si>
    <t>OPLÁŠTĚNÍ ODVODŇOVACÍCH ŽEBER Z GEOTEXTILIE</t>
  </si>
  <si>
    <t>Technická specifikace: položka zahrnuje dodávku předepsané geotextilie, mimostaveništní a vnitrostaveništní dopravu a její uložení včetně potřebných přesahů (nezapočítávají se do výměry)</t>
  </si>
  <si>
    <t>9.5 odvodnění rubu (29,58*0,32)=9,5000 [A]</t>
  </si>
  <si>
    <t>7</t>
  </si>
  <si>
    <t>21264</t>
  </si>
  <si>
    <t>TRATIVODY KOMPLET Z TRUB Z PLAST HMOT DN DO 200MM</t>
  </si>
  <si>
    <t>m</t>
  </si>
  <si>
    <t>Technická specifikace: 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</si>
  <si>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29.6 odvodnění rubu (14,8*2)=29,6000 [A]</t>
  </si>
  <si>
    <t>8</t>
  </si>
  <si>
    <t>22694</t>
  </si>
  <si>
    <t>ZÁPOROVÉ PAŽENÍ Z KOVU DOČASNÉ</t>
  </si>
  <si>
    <t>T</t>
  </si>
  <si>
    <t>Technická specifikace: položka zahrnuje opotřebení ocelových zápor, jejich osazení do připravených vrtů včetně zabetonování konců a obsypu, případně jejich zaberanění a jejich odstranění. Ocelová převázka se započítá do výsledné hmotnosti.</t>
  </si>
  <si>
    <t>4.3 HEB180 (2150,4*2)=4,3000 [A]</t>
  </si>
  <si>
    <t>22695</t>
  </si>
  <si>
    <t>VÝDŘEVA ZÁPOROVÉHO PAŽENÍ DOČASNÁ (KUBATURA)</t>
  </si>
  <si>
    <t>Technická specifikace: položka zahrnuje osazení pažin bez ohledu na druh, jejich opotřebení a jejich odstranění</t>
  </si>
  <si>
    <t>4.6 výdřeva (11,5*2*0,2)=4,6000 [A]</t>
  </si>
  <si>
    <t>23417</t>
  </si>
  <si>
    <t>ŠTĚTOVÉ STĚNY NASAZENÉ Z KOVOVÝCH DÍLCŮ DOČASNÉ (HMOTNOST)</t>
  </si>
  <si>
    <t>Technická specifikace: 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</si>
  <si>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11</t>
  </si>
  <si>
    <t>237171</t>
  </si>
  <si>
    <t>VYTAŽENÍ ŠTĚTOVÝCH STĚN Z KOVOVÝCH DÍLCŮ (HMOTNOST)</t>
  </si>
  <si>
    <t>Technická specifikace: položka zahrnuje odstranění stěn včetně odvozu a uložení na skládku</t>
  </si>
  <si>
    <t>12</t>
  </si>
  <si>
    <t>261914</t>
  </si>
  <si>
    <t>VRTY PRO KOTVENÍ A INJEKTÁŽ TŘ V A VI NA POVRCHU D DO 35MM</t>
  </si>
  <si>
    <t>Technická specifikace: položka zahrnuje:  
přemístění, montáž a demontáž vrtných souprav  
svislou dopravu zeminy z vrtu  
vodorovnou dopravu zeminy bez uložení na skládku  
případně nutné pažení dočasné (včetně odpažení) i trvalé</t>
  </si>
  <si>
    <t>30 vrty pro kotvení výztuže ke stávající spodní stavbě ((30+30)*0,5)=30,0000 [A]</t>
  </si>
  <si>
    <t>13</t>
  </si>
  <si>
    <t>281451</t>
  </si>
  <si>
    <t>INJEKTOVÁNÍ NÍZKOTLAKÉ Z CEMENTOVÉ MALTY NA POVRCHU</t>
  </si>
  <si>
    <t>Technická specifikace: Položka injektážních prací obsahuje kompletní práce, mimo zřízení vrtů (vykazují se položkami 261, 262), které jsou nutné pro předepsanou funkci injektáže (statickou, těsnící a pod.).   
Položka zahrnuje veškerý materiál, výrobky a polotovary, včetně mimostaveništní a vnitrostaveništní dopravy (rovněž přesuny), včetně naložení a složení, případně s uložením.</t>
  </si>
  <si>
    <t>0.0483 výplňová hmota vrtů pro trny (0,000804*30*2)=0,0483 [A]</t>
  </si>
  <si>
    <t>Svislé a kompletní konstrukce</t>
  </si>
  <si>
    <t>14</t>
  </si>
  <si>
    <t>333325</t>
  </si>
  <si>
    <t>MOSTNÍ OPĚRY A KŘÍDLA ZE ŽELEZOVÉHO BETONU DO C30/37 (B37)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</si>
  <si>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</si>
  <si>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61.4 viz výkresy tvaru (28,7+32,7)=61,4000 [A]</t>
  </si>
  <si>
    <t>15</t>
  </si>
  <si>
    <t>333365</t>
  </si>
  <si>
    <t>VÝZTUŽ MOSTNÍCH OPĚR A KŘÍDEL Z OCELI 10505, B500B</t>
  </si>
  <si>
    <t>Technická specifikace: 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</si>
  <si>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6.283 viz výkres výztuže (3,047+3,116+0,06+0,06)=6,2830 [A]</t>
  </si>
  <si>
    <t>Vodorovné konstrukce</t>
  </si>
  <si>
    <t>16</t>
  </si>
  <si>
    <t>421326</t>
  </si>
  <si>
    <t>MOSTNÍ NOSNÉ DESKOVÉ KONSTRUKCE ZE ŽELEZOBETONU C35/45</t>
  </si>
  <si>
    <t>47.5 viz výkres tvaru=47,5000 [A]</t>
  </si>
  <si>
    <t>17</t>
  </si>
  <si>
    <t>421365</t>
  </si>
  <si>
    <t>VÝZTUŽ MOSTNÍ DESKOVÉ KONSTRUKCE Z OCELI 10505, B500B</t>
  </si>
  <si>
    <t>Technická specifikace: 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</si>
  <si>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4.56 viz výkres výztuže=4,5600 [A]</t>
  </si>
  <si>
    <t>18</t>
  </si>
  <si>
    <t>421367</t>
  </si>
  <si>
    <t>VÝZTUŽ MOSTNÍ NOSNÉ DESKOVÉ KONSTR TUHÁ</t>
  </si>
  <si>
    <t>14.279 zabetonované nosníky + úložné kolejnice=14,2790 [A]</t>
  </si>
  <si>
    <t>19</t>
  </si>
  <si>
    <t>423355315</t>
  </si>
  <si>
    <t>Montáž ztraceného bednění - spřažené desky Cetris</t>
  </si>
  <si>
    <t>Bednění trámové a komorové konstrukce ztracené bednění- spřažené desky montáž ztraceného bednění z desek cementotřískových</t>
  </si>
  <si>
    <t>131 CETRIS desky=131,0000 [A]</t>
  </si>
  <si>
    <t>20</t>
  </si>
  <si>
    <t>451313</t>
  </si>
  <si>
    <t>PODKLADNÍ A VÝPLŇOVÉ VRSTVY Z PROSTÉHO BETONU C16/20</t>
  </si>
  <si>
    <t>7.5 podkladní beton pod novou dlažbu=7,5000 [A]</t>
  </si>
  <si>
    <t>21</t>
  </si>
  <si>
    <t>451314</t>
  </si>
  <si>
    <t>PODKLADNÍ A VÝPLŇOVÉ VRSTVY Z PROSTÉHO BETONU C25/30</t>
  </si>
  <si>
    <t>22.5 podkladní beton pod drenáž a za rub opěr ((0,805*5,83)+(0,22*29,58*2))=22,5000 [A]</t>
  </si>
  <si>
    <t>22</t>
  </si>
  <si>
    <t>45734</t>
  </si>
  <si>
    <t>VYROVNÁVACÍ A SPÁD BETON ZVLÁŠTNÍ (PLASTBETON)</t>
  </si>
  <si>
    <t>Technická specifikace: položka zahrnuje:  
- dodání zvláštního betonu (plastbetonu) předepsané kvality a jeho rozprostření v předepsané tloušťce a v předepsaném tvaru</t>
  </si>
  <si>
    <t>0.438 pro oblití ložisek (kolejnic)=0,4380 [A]</t>
  </si>
  <si>
    <t>23</t>
  </si>
  <si>
    <t>458523</t>
  </si>
  <si>
    <t>VÝPLŇ ZA OPĚRAMI A ZDMI Z KAMENIVA DRCENÉHO, INDEX ZHUTNĚNÍ ID DO 0,9</t>
  </si>
  <si>
    <t>120 (70+50)=120m3; zásyp propustnou zeminou mezi křídly + zpětný zásyp (svahové kužely) =120,0000 [A]</t>
  </si>
  <si>
    <t>24</t>
  </si>
  <si>
    <t>465512</t>
  </si>
  <si>
    <t>DLAŽBY Z LOMOVÉHO KAMENE NA MC</t>
  </si>
  <si>
    <t>Technická specifikace: 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</si>
  <si>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11.25 nová dlažba (75*0,15)=11,2500 [A]</t>
  </si>
  <si>
    <t>25</t>
  </si>
  <si>
    <t>595907410</t>
  </si>
  <si>
    <t>deska cementotřísková CETRIS BASIC 125x335 cm tl.2,0 cm</t>
  </si>
  <si>
    <t>deska cementotřísková 125x335 cm tl.2,0 cm - bez povrchové úpravy</t>
  </si>
  <si>
    <t>Úpravy povrchů, podlahy a osazování výplní</t>
  </si>
  <si>
    <t>26</t>
  </si>
  <si>
    <t>62631</t>
  </si>
  <si>
    <t>SPOJOVACÍ MŮSTEK MEZI STARÝM A NOVÝM BETONEM</t>
  </si>
  <si>
    <t>Technická specifikace: 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</si>
  <si>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40 nové úložné prahy na stávající spodní stavbu=40,0000 [A]</t>
  </si>
  <si>
    <t>27</t>
  </si>
  <si>
    <t>62745</t>
  </si>
  <si>
    <t>SPÁROVÁNÍ STARÉHO ZDIVA CEMENTOVOU MALTOU</t>
  </si>
  <si>
    <t>Technická specifikace: 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</si>
  <si>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5.6 20% rozsah plochy spodní stavby=5,6000 [A]</t>
  </si>
  <si>
    <t>711</t>
  </si>
  <si>
    <t>Izolace proti vodě, vlhkosti a plynům</t>
  </si>
  <si>
    <t>28</t>
  </si>
  <si>
    <t>711112</t>
  </si>
  <si>
    <t>IZOLACE BĚŽNÝCH KONSTRUKCÍ PROTI ZEMNÍ VLHKOSTI ASFALTOVÝMI PÁSY</t>
  </si>
  <si>
    <t>Technická specifikace: 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</si>
  <si>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230 izolace s tvrdou i měkkou ochranou=230,0000 [A]</t>
  </si>
  <si>
    <t>29</t>
  </si>
  <si>
    <t>71150</t>
  </si>
  <si>
    <t>OCHRANA IZOLACE NA POVRCHU</t>
  </si>
  <si>
    <t>Technická specifikace: položka zahrnuje:  
- dodání  předepsaného ochranného materiálu  
- zřízení ochrany izolace</t>
  </si>
  <si>
    <t>90 tvrdá ochrana z betonu C30/37=90,0000 [A]</t>
  </si>
  <si>
    <t>30</t>
  </si>
  <si>
    <t>711507</t>
  </si>
  <si>
    <t>OCHRANA IZOLACE NA POVRCHU Z PE FÓLIE</t>
  </si>
  <si>
    <t>90 tvrdá ochrana izolace=90,0000 [A]</t>
  </si>
  <si>
    <t>31</t>
  </si>
  <si>
    <t>711509</t>
  </si>
  <si>
    <t>OCHRANA IZOLACE NA POVRCHU TEXTILIÍ</t>
  </si>
  <si>
    <t>115 měkká ochrana izolace=115,0000 [A]</t>
  </si>
  <si>
    <t>767</t>
  </si>
  <si>
    <t>Konstrukce zámečnické</t>
  </si>
  <si>
    <t>32</t>
  </si>
  <si>
    <t>75Z240</t>
  </si>
  <si>
    <t>Trvalá zařízení pro sledování bludných proudů - vývody z výztuže</t>
  </si>
  <si>
    <t>KUS</t>
  </si>
  <si>
    <t>"1. Položka obsahuje:   
 – veškeré práce a materiál obsažený v názvu položky   
2. Položka neobsahuje:   
 X   
3. Způsob měření:   
Udává se počet kusů kompletní konstrukce nebo práce."</t>
  </si>
  <si>
    <t>783</t>
  </si>
  <si>
    <t>Dokončovací práce - nátěry</t>
  </si>
  <si>
    <t>33</t>
  </si>
  <si>
    <t>783262</t>
  </si>
  <si>
    <t>PROTIKOR OCHRANA DOPLŇK OK KOMBIN POVLAKEM SE ŽÁR ZINK PONOR</t>
  </si>
  <si>
    <t>Technická specifikace: 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</si>
  <si>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789</t>
  </si>
  <si>
    <t>Povrchové úpravy ocelových konstrukcí a technologických zařízení</t>
  </si>
  <si>
    <t>34</t>
  </si>
  <si>
    <t>246121020</t>
  </si>
  <si>
    <t>lak syntetický univerzální lesklý SYLABAL S 1002</t>
  </si>
  <si>
    <t>kg</t>
  </si>
  <si>
    <t>lak syntetický univerzální lesklý S 1002</t>
  </si>
  <si>
    <t>35</t>
  </si>
  <si>
    <t>36</t>
  </si>
  <si>
    <t>581513000</t>
  </si>
  <si>
    <t>písek sklářský sušený ST 03/08 VL</t>
  </si>
  <si>
    <t>37</t>
  </si>
  <si>
    <t>789211123</t>
  </si>
  <si>
    <t>Otryskání zařízení nečlenitých povrch jemný a střední B na Sa 2</t>
  </si>
  <si>
    <t>Otryskání povrchů zařízení vyjma vnitřních povrchů uzavřených nádob s povrchem nečlenitým suché abrazivní tryskání s drsností povrchu jemnou a střední (kotvící profil) Sa 2 stupeň zrezivění B, stupeň přípravy</t>
  </si>
  <si>
    <t>38</t>
  </si>
  <si>
    <t>789323211</t>
  </si>
  <si>
    <t>Zhotovení nátěru ocelových konstrukcí třídy III 2složkového základního a mezivrstvy tl do 80 µm</t>
  </si>
  <si>
    <t>Zhotovení nátěru ocelových konstrukcí třídy III dvousložkového základního a mezivrstvy, tloušťky do 80 µm</t>
  </si>
  <si>
    <t>39</t>
  </si>
  <si>
    <t>789323222</t>
  </si>
  <si>
    <t>Zhotovení nátěru ocelových konstrukcí třídy III 1složkového vrchního tl do 120 µm</t>
  </si>
  <si>
    <t>Zhotovení nátěru ocelových konstrukcí třídy III dvousložkového vrchního, tloušťky do 120 µm</t>
  </si>
  <si>
    <t>Ostatní konstrukce a práce, bourání</t>
  </si>
  <si>
    <t>40</t>
  </si>
  <si>
    <t>9112A1</t>
  </si>
  <si>
    <t>ZÁBRADLÍ MOSTNÍ S VODOR MADLY - DODÁVKA A MONTÁŽ</t>
  </si>
  <si>
    <t>Technická specifikace: 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</si>
  <si>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29.2 (14,6*2)=29,2000 [A]</t>
  </si>
  <si>
    <t>41</t>
  </si>
  <si>
    <t>91355</t>
  </si>
  <si>
    <t>EVIDENČNÍ ČÍSLO MOSTU</t>
  </si>
  <si>
    <t>Technická specifikace: položka zahrnuje štítek s evidenčním číslem mostu, sloupek dopravní značky včetně osazení a nutných zemních prací a zabetonování</t>
  </si>
  <si>
    <t>42</t>
  </si>
  <si>
    <t>93656</t>
  </si>
  <si>
    <t>NIVELAČNÍ ZNAČKA NA KONSTRUKCI</t>
  </si>
  <si>
    <t>Technická specifikace: Položka zahrnuje veškerý materiál, výrobky a polotovary, včetně mimostaveništní a vnitrostaveništní dopravy (rovněž přesuny), včetně naložení a složení,případně s uložením.</t>
  </si>
  <si>
    <t>43</t>
  </si>
  <si>
    <t>938542</t>
  </si>
  <si>
    <t>OČIŠTĚNÍ BETON KONSTR OTRYSKÁNÍM TLAK VODOU DO 500 BARŮ</t>
  </si>
  <si>
    <t>Technická specifikace: položka zahrnuje očištění předepsaným způsobem včetně odklizení vzniklého odpadu</t>
  </si>
  <si>
    <t>28 100% rozsah plochy spodní stavby=28,0000 [A]</t>
  </si>
  <si>
    <t>44</t>
  </si>
  <si>
    <t>96618</t>
  </si>
  <si>
    <t>BOURÁNÍ KONSTRUKCÍ KOVOVÝCH</t>
  </si>
  <si>
    <t>Technická specifikace: 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</si>
  <si>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22.9 stávající zabetonované nosníky + stávající zábradlí=22,9000 [A]</t>
  </si>
  <si>
    <t>45</t>
  </si>
  <si>
    <t>96618B</t>
  </si>
  <si>
    <t>BOURÁNÍ KONSTRUKCÍ KOVOVÝCH - DOPRAVA</t>
  </si>
  <si>
    <t>tkm</t>
  </si>
  <si>
    <t>Technická specifikace: Položka zahrnuje samostatnou dopravu suti a vybouraných hmot. Množství se určí jako součin hmotnosti [t] a požadované vzdálenosti [km].</t>
  </si>
  <si>
    <t>687 (22,9*30); stávající zabetonované nosníky + stávající zábradlí=687,0000 [A]</t>
  </si>
  <si>
    <t>46</t>
  </si>
  <si>
    <t>96713</t>
  </si>
  <si>
    <t>VYBOURÁNÍ ČÁSTÍ KONSTRUKCÍ KAMENNÝCH NA MC</t>
  </si>
  <si>
    <t>Technická specifikace: 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</si>
  <si>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22.58 vybourané částí spodní stavby + stávající římsy=22,5800 [A]</t>
  </si>
  <si>
    <t>47</t>
  </si>
  <si>
    <t>96713B</t>
  </si>
  <si>
    <t>VYBOURÁNÍ ČÁSTÍ KONSTRUKCÍ KAMENNÝCH NA MC - DOPRAVA</t>
  </si>
  <si>
    <t>1830 (22,58*2,7*30); vybourané částí spodní stavby + stávající římsy=1 830,0000 [A]</t>
  </si>
  <si>
    <t>48</t>
  </si>
  <si>
    <t>96716</t>
  </si>
  <si>
    <t>VYBOURÁNÍ ČÁSTÍ KONSTRUKCÍ ŽELEZOBET</t>
  </si>
  <si>
    <t>44.88 stávající nosná konstrukce + úložný práh=44,8800 [A]</t>
  </si>
  <si>
    <t>49</t>
  </si>
  <si>
    <t>96716B</t>
  </si>
  <si>
    <t>VYBOURÁNÍ ČÁSTÍ KONSTRUKCÍ ŽELEZOBET - DOPRAVA</t>
  </si>
  <si>
    <t>3366 (44,88*2,5*30); stávající nosná konstrukce + úložný práh=3 366,0000 [A]</t>
  </si>
  <si>
    <t>50</t>
  </si>
  <si>
    <t>97817</t>
  </si>
  <si>
    <t>ODSTRANĚNÍ MOSTNÍ IZOLACE</t>
  </si>
  <si>
    <t>OST</t>
  </si>
  <si>
    <t>Ostatní</t>
  </si>
  <si>
    <t>51</t>
  </si>
  <si>
    <t>014102</t>
  </si>
  <si>
    <t>POPLATKY ZA SKLÁDKU - ŽELEZNÝ ŠROT</t>
  </si>
  <si>
    <t>Technická specifikace: zahrnuje veškeré poplatky provozovateli skládky související s uložením odpadu na skládce.</t>
  </si>
  <si>
    <t>22.9 Kovové konstrukce=22,9000 [A]</t>
  </si>
  <si>
    <t>52</t>
  </si>
  <si>
    <t>015112</t>
  </si>
  <si>
    <t>POPLATKY ZA LIKVIDACŮ ODPADŮ NEKONTAMINOVANÝCH - 17 05 04  VYTĚŽENÉ ZEMINY A HORNINY -  II. TŘÍDA TĚŽITELNOSTI</t>
  </si>
  <si>
    <t>Technická specifikace: 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</si>
  <si>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340 (220-50)*2=340,0000 [A]</t>
  </si>
  <si>
    <t>53</t>
  </si>
  <si>
    <t>015120</t>
  </si>
  <si>
    <t>POPLATKY ZA LIKVIDACŮ ODPADŮ NEKONTAMINOVANÝCH - 17 01 02  STAVEBNÍ A DEMOLIČNÍ SUŤ (CIHLY)</t>
  </si>
  <si>
    <t>60.98 22,58*2,7=60,9800 [A]</t>
  </si>
  <si>
    <t>54</t>
  </si>
  <si>
    <t>015140</t>
  </si>
  <si>
    <t>POPLATKY ZA LIKVIDACŮ ODPADŮ NEKONTAMINOVANÝCH - 17 01 01  BETON Z DEMOLIC OBJEKTŮ, ZÁKLADŮ TV</t>
  </si>
  <si>
    <t>112.2 44,88*2,5=112,2000 [A]</t>
  </si>
  <si>
    <t>55</t>
  </si>
  <si>
    <t>015570</t>
  </si>
  <si>
    <t>POPLATKY ZA LIKVIDACŮ ODPADŮ NEBEZPEČNÝCH - 17 03 03*  ASFALTOVÉ STAVEBNÍ NÁTĚRY</t>
  </si>
  <si>
    <t>5 8*8,7*0,06*1,2=5,0000 [A]</t>
  </si>
  <si>
    <t>56</t>
  </si>
  <si>
    <t>029511</t>
  </si>
  <si>
    <t>OSTATNÍ POŽADAVKY - POSUDKY A KONTROLY</t>
  </si>
  <si>
    <t>HOD</t>
  </si>
  <si>
    <t>Technická specifikace: zahrnuje veškeré náklady spojené s objednatelem požadovanými pracemi</t>
  </si>
  <si>
    <t>24 3*8=24,0000 [A]</t>
  </si>
  <si>
    <t>57</t>
  </si>
  <si>
    <t>03620R1</t>
  </si>
  <si>
    <t>DOPRAVNÍ ZAŘÍZENÍ - JEŘÁB EDK 300 - VÝKON</t>
  </si>
  <si>
    <t>Položka obsahuje přepravu jeřábu na místo montáže.</t>
  </si>
  <si>
    <t>48 výkon jeřábu EDK 300 na 4 dny pronájmu=48,0000 [A]</t>
  </si>
  <si>
    <t>58</t>
  </si>
  <si>
    <t>03620R2</t>
  </si>
  <si>
    <t>DOPRAVNÍ ZAŘÍZENÍ - JEŘÁB EDK 300 - ČEKÁNÍ</t>
  </si>
  <si>
    <t>48 čakání jeřábu EDK 300 na 4 dny pronájmu=48,0000 [A]</t>
  </si>
  <si>
    <t>59</t>
  </si>
  <si>
    <t>03620R3</t>
  </si>
  <si>
    <t>DOPRAVNÍ ZAŘÍZENÍ - JEŘÁB EDK 300 - PŘEPRAVA</t>
  </si>
  <si>
    <t>12 přeprava jeřábu EDK 300 na 4 dny pronájmu=12,0000 [A]</t>
  </si>
  <si>
    <t>116 součet ploch spodních (obnažených) pásnic zabetonovaných nosníků (včetně přesahu) a obnažených hlav úložných kolejnic (včetně přesahu)=116,0000</t>
  </si>
  <si>
    <t>240 (celková plocha zabetonovaných nosníku + celková plocha úložných kolejnic) - 115 (plocha opatřená kompletním kombinovaným povlakem - položka č.33)=125</t>
  </si>
  <si>
    <t>115 součet ploch spodních (obnažených) pásnic zabetonovaných nosníků a obnažených hlav úložných kolejnic =115</t>
  </si>
  <si>
    <t>OPRAVA č.1 ke dni 24.04.2017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</si>
</sst>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0" borderId="1" xfId="0" applyBorder="1">
      <alignment vertical="center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0" fillId="4" borderId="0" xfId="0" applyFill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6" fillId="4" borderId="0" xfId="0" applyFont="1" applyFill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11" fillId="4" borderId="0" xfId="0" applyFont="1" applyFill="1">
      <alignment vertical="center"/>
    </xf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54"/>
  <sheetViews>
    <sheetView tabSelected="1" view="pageBreakPreview" zoomScaleNormal="100" zoomScaleSheetLayoutView="100" workbookViewId="0">
      <pane ySplit="7" topLeftCell="A146" activePane="bottomLeft" state="frozen"/>
      <selection pane="bottomLeft" activeCell="E160" sqref="E160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>
      <c r="A1" t="s">
        <v>0</v>
      </c>
      <c r="B1" s="1"/>
      <c r="C1" s="1"/>
      <c r="D1" s="1"/>
      <c r="E1" s="1" t="s">
        <v>2</v>
      </c>
      <c r="F1" s="1"/>
      <c r="G1" s="1"/>
      <c r="H1" s="48" t="s">
        <v>318</v>
      </c>
      <c r="I1" s="1"/>
      <c r="P1" t="s">
        <v>12</v>
      </c>
    </row>
    <row r="2" spans="1:16" ht="24.95" customHeight="1">
      <c r="B2" s="1"/>
      <c r="C2" s="1"/>
      <c r="D2" s="1"/>
      <c r="E2" s="2" t="s">
        <v>3</v>
      </c>
      <c r="F2" s="1"/>
      <c r="G2" s="1"/>
      <c r="H2" s="5"/>
      <c r="I2" s="5"/>
      <c r="P2" t="s">
        <v>12</v>
      </c>
    </row>
    <row r="3" spans="1:16" ht="15" customHeight="1">
      <c r="A3" t="s">
        <v>1</v>
      </c>
      <c r="B3" s="6" t="s">
        <v>4</v>
      </c>
      <c r="C3" s="37" t="s">
        <v>5</v>
      </c>
      <c r="D3" s="38"/>
      <c r="E3" s="7" t="s">
        <v>6</v>
      </c>
      <c r="F3" s="1"/>
      <c r="G3" s="4"/>
      <c r="H3" s="3" t="s">
        <v>14</v>
      </c>
      <c r="I3" s="27">
        <f>0+I8+I25+I62+I71+I112+I121+I138+I143+I148+I173+I218</f>
        <v>0</v>
      </c>
      <c r="O3" t="s">
        <v>9</v>
      </c>
      <c r="P3" t="s">
        <v>13</v>
      </c>
    </row>
    <row r="4" spans="1:16" ht="15" customHeight="1">
      <c r="A4" t="s">
        <v>7</v>
      </c>
      <c r="B4" s="9" t="s">
        <v>8</v>
      </c>
      <c r="C4" s="39" t="s">
        <v>14</v>
      </c>
      <c r="D4" s="40"/>
      <c r="E4" s="10" t="s">
        <v>15</v>
      </c>
      <c r="F4" s="5"/>
      <c r="G4" s="5"/>
      <c r="H4" s="11"/>
      <c r="I4" s="11"/>
      <c r="O4" t="s">
        <v>10</v>
      </c>
      <c r="P4" t="s">
        <v>13</v>
      </c>
    </row>
    <row r="5" spans="1:16" ht="12.75" customHeight="1">
      <c r="A5" s="36" t="s">
        <v>16</v>
      </c>
      <c r="B5" s="36" t="s">
        <v>18</v>
      </c>
      <c r="C5" s="36" t="s">
        <v>20</v>
      </c>
      <c r="D5" s="36" t="s">
        <v>21</v>
      </c>
      <c r="E5" s="36" t="s">
        <v>22</v>
      </c>
      <c r="F5" s="36" t="s">
        <v>24</v>
      </c>
      <c r="G5" s="36" t="s">
        <v>26</v>
      </c>
      <c r="H5" s="36" t="s">
        <v>28</v>
      </c>
      <c r="I5" s="36"/>
      <c r="O5" t="s">
        <v>11</v>
      </c>
      <c r="P5" t="s">
        <v>13</v>
      </c>
    </row>
    <row r="6" spans="1:16" ht="12.75" customHeight="1">
      <c r="A6" s="36"/>
      <c r="B6" s="36"/>
      <c r="C6" s="36"/>
      <c r="D6" s="36"/>
      <c r="E6" s="36"/>
      <c r="F6" s="36"/>
      <c r="G6" s="36"/>
      <c r="H6" s="8" t="s">
        <v>29</v>
      </c>
      <c r="I6" s="8" t="s">
        <v>31</v>
      </c>
    </row>
    <row r="7" spans="1:16" ht="12.75" customHeight="1">
      <c r="A7" s="8" t="s">
        <v>17</v>
      </c>
      <c r="B7" s="8" t="s">
        <v>19</v>
      </c>
      <c r="C7" s="8" t="s">
        <v>13</v>
      </c>
      <c r="D7" s="8" t="s">
        <v>12</v>
      </c>
      <c r="E7" s="8" t="s">
        <v>23</v>
      </c>
      <c r="F7" s="8" t="s">
        <v>25</v>
      </c>
      <c r="G7" s="8" t="s">
        <v>27</v>
      </c>
      <c r="H7" s="8" t="s">
        <v>30</v>
      </c>
      <c r="I7" s="8" t="s">
        <v>32</v>
      </c>
    </row>
    <row r="8" spans="1:16" ht="12.75" customHeight="1">
      <c r="A8" s="11" t="s">
        <v>33</v>
      </c>
      <c r="B8" s="11"/>
      <c r="C8" s="13" t="s">
        <v>19</v>
      </c>
      <c r="D8" s="11"/>
      <c r="E8" s="14" t="s">
        <v>34</v>
      </c>
      <c r="F8" s="11"/>
      <c r="G8" s="11"/>
      <c r="H8" s="11"/>
      <c r="I8" s="15">
        <f>0+I9+I13+I17+I21</f>
        <v>0</v>
      </c>
    </row>
    <row r="9" spans="1:16" ht="12.75" customHeight="1">
      <c r="A9" s="12" t="s">
        <v>35</v>
      </c>
      <c r="B9" s="16" t="s">
        <v>19</v>
      </c>
      <c r="C9" s="16" t="s">
        <v>36</v>
      </c>
      <c r="D9" s="12" t="s">
        <v>37</v>
      </c>
      <c r="E9" s="17" t="s">
        <v>38</v>
      </c>
      <c r="F9" s="18" t="s">
        <v>39</v>
      </c>
      <c r="G9" s="19">
        <v>200</v>
      </c>
      <c r="H9" s="20"/>
      <c r="I9" s="20">
        <f>ROUND(ROUND(H9,2)*ROUND(G9,3),2)</f>
        <v>0</v>
      </c>
      <c r="O9">
        <f>(I9*21)/100</f>
        <v>0</v>
      </c>
      <c r="P9" t="s">
        <v>13</v>
      </c>
    </row>
    <row r="10" spans="1:16" ht="38.25" customHeight="1">
      <c r="A10" s="21" t="s">
        <v>40</v>
      </c>
      <c r="E10" s="22" t="s">
        <v>41</v>
      </c>
    </row>
    <row r="11" spans="1:16" ht="12.75" customHeight="1">
      <c r="A11" s="23" t="s">
        <v>42</v>
      </c>
      <c r="E11" s="24" t="s">
        <v>37</v>
      </c>
    </row>
    <row r="12" spans="1:16" ht="12.75" customHeight="1">
      <c r="A12" t="s">
        <v>43</v>
      </c>
      <c r="E12" s="22" t="s">
        <v>37</v>
      </c>
    </row>
    <row r="13" spans="1:16" ht="12.75" customHeight="1">
      <c r="A13" s="12" t="s">
        <v>35</v>
      </c>
      <c r="B13" s="16" t="s">
        <v>13</v>
      </c>
      <c r="C13" s="16" t="s">
        <v>44</v>
      </c>
      <c r="D13" s="12" t="s">
        <v>37</v>
      </c>
      <c r="E13" s="17" t="s">
        <v>45</v>
      </c>
      <c r="F13" s="18" t="s">
        <v>46</v>
      </c>
      <c r="G13" s="19">
        <v>220</v>
      </c>
      <c r="H13" s="20"/>
      <c r="I13" s="20">
        <f>ROUND(ROUND(H13,2)*ROUND(G13,3),2)</f>
        <v>0</v>
      </c>
      <c r="O13">
        <f>(I13*21)/100</f>
        <v>0</v>
      </c>
      <c r="P13" t="s">
        <v>13</v>
      </c>
    </row>
    <row r="14" spans="1:16" ht="255" customHeight="1">
      <c r="A14" s="21" t="s">
        <v>40</v>
      </c>
      <c r="E14" s="22" t="s">
        <v>47</v>
      </c>
    </row>
    <row r="15" spans="1:16" ht="12.75" customHeight="1">
      <c r="A15" s="23" t="s">
        <v>42</v>
      </c>
      <c r="E15" s="24" t="s">
        <v>37</v>
      </c>
    </row>
    <row r="16" spans="1:16" ht="12.75" customHeight="1">
      <c r="A16" t="s">
        <v>43</v>
      </c>
      <c r="E16" s="22" t="s">
        <v>37</v>
      </c>
    </row>
    <row r="17" spans="1:16" ht="12.75" customHeight="1">
      <c r="A17" s="12" t="s">
        <v>35</v>
      </c>
      <c r="B17" s="16" t="s">
        <v>12</v>
      </c>
      <c r="C17" s="16" t="s">
        <v>48</v>
      </c>
      <c r="D17" s="12" t="s">
        <v>37</v>
      </c>
      <c r="E17" s="17" t="s">
        <v>49</v>
      </c>
      <c r="F17" s="18" t="s">
        <v>50</v>
      </c>
      <c r="G17" s="19">
        <v>6600</v>
      </c>
      <c r="H17" s="20"/>
      <c r="I17" s="20">
        <f>ROUND(ROUND(H17,2)*ROUND(G17,3),2)</f>
        <v>0</v>
      </c>
      <c r="O17">
        <f>(I17*21)/100</f>
        <v>0</v>
      </c>
      <c r="P17" t="s">
        <v>13</v>
      </c>
    </row>
    <row r="18" spans="1:16" ht="12.75" customHeight="1">
      <c r="A18" s="21" t="s">
        <v>40</v>
      </c>
      <c r="E18" s="22" t="s">
        <v>51</v>
      </c>
    </row>
    <row r="19" spans="1:16" ht="12.75" customHeight="1">
      <c r="A19" s="23" t="s">
        <v>42</v>
      </c>
      <c r="E19" s="24" t="s">
        <v>52</v>
      </c>
    </row>
    <row r="20" spans="1:16" ht="12.75" customHeight="1">
      <c r="A20" t="s">
        <v>43</v>
      </c>
      <c r="E20" s="22" t="s">
        <v>37</v>
      </c>
    </row>
    <row r="21" spans="1:16" ht="12.75" customHeight="1">
      <c r="A21" s="12" t="s">
        <v>35</v>
      </c>
      <c r="B21" s="16" t="s">
        <v>23</v>
      </c>
      <c r="C21" s="16" t="s">
        <v>53</v>
      </c>
      <c r="D21" s="12" t="s">
        <v>37</v>
      </c>
      <c r="E21" s="17" t="s">
        <v>54</v>
      </c>
      <c r="F21" s="18" t="s">
        <v>46</v>
      </c>
      <c r="G21" s="19">
        <v>220</v>
      </c>
      <c r="H21" s="20"/>
      <c r="I21" s="20">
        <f>ROUND(ROUND(H21,2)*ROUND(G21,3),2)</f>
        <v>0</v>
      </c>
      <c r="O21">
        <f>(I21*21)/100</f>
        <v>0</v>
      </c>
      <c r="P21" t="s">
        <v>13</v>
      </c>
    </row>
    <row r="22" spans="1:16" ht="165.75" customHeight="1">
      <c r="A22" s="21" t="s">
        <v>40</v>
      </c>
      <c r="E22" s="22" t="s">
        <v>55</v>
      </c>
    </row>
    <row r="23" spans="1:16" ht="12.75" customHeight="1">
      <c r="A23" s="23" t="s">
        <v>42</v>
      </c>
      <c r="E23" s="24" t="s">
        <v>56</v>
      </c>
    </row>
    <row r="24" spans="1:16" ht="12.75" customHeight="1">
      <c r="A24" t="s">
        <v>43</v>
      </c>
      <c r="E24" s="22" t="s">
        <v>37</v>
      </c>
    </row>
    <row r="25" spans="1:16" ht="12.75" customHeight="1">
      <c r="A25" s="5" t="s">
        <v>33</v>
      </c>
      <c r="B25" s="5"/>
      <c r="C25" s="25" t="s">
        <v>13</v>
      </c>
      <c r="D25" s="5"/>
      <c r="E25" s="14" t="s">
        <v>57</v>
      </c>
      <c r="F25" s="5"/>
      <c r="G25" s="5"/>
      <c r="H25" s="5"/>
      <c r="I25" s="26">
        <f>0+I26+I30+I34+I38+I42+I46+I50+I54+I58</f>
        <v>0</v>
      </c>
    </row>
    <row r="26" spans="1:16" ht="12.75" customHeight="1">
      <c r="A26" s="12" t="s">
        <v>35</v>
      </c>
      <c r="B26" s="16" t="s">
        <v>25</v>
      </c>
      <c r="C26" s="16" t="s">
        <v>58</v>
      </c>
      <c r="D26" s="12" t="s">
        <v>37</v>
      </c>
      <c r="E26" s="17" t="s">
        <v>59</v>
      </c>
      <c r="F26" s="18" t="s">
        <v>46</v>
      </c>
      <c r="G26" s="19">
        <v>4.5</v>
      </c>
      <c r="H26" s="20"/>
      <c r="I26" s="20">
        <f>ROUND(ROUND(H26,2)*ROUND(G26,3),2)</f>
        <v>0</v>
      </c>
      <c r="O26">
        <f>(I26*21)/100</f>
        <v>0</v>
      </c>
      <c r="P26" t="s">
        <v>13</v>
      </c>
    </row>
    <row r="27" spans="1:16" ht="25.5" customHeight="1">
      <c r="A27" s="21" t="s">
        <v>40</v>
      </c>
      <c r="E27" s="22" t="s">
        <v>60</v>
      </c>
    </row>
    <row r="28" spans="1:16" ht="12.75" customHeight="1">
      <c r="A28" s="23" t="s">
        <v>42</v>
      </c>
      <c r="E28" s="24" t="s">
        <v>61</v>
      </c>
    </row>
    <row r="29" spans="1:16" ht="12.75" customHeight="1">
      <c r="A29" t="s">
        <v>43</v>
      </c>
      <c r="E29" s="22" t="s">
        <v>37</v>
      </c>
    </row>
    <row r="30" spans="1:16" ht="12.75" customHeight="1">
      <c r="A30" s="12" t="s">
        <v>35</v>
      </c>
      <c r="B30" s="16" t="s">
        <v>27</v>
      </c>
      <c r="C30" s="16" t="s">
        <v>62</v>
      </c>
      <c r="D30" s="12" t="s">
        <v>37</v>
      </c>
      <c r="E30" s="17" t="s">
        <v>63</v>
      </c>
      <c r="F30" s="18" t="s">
        <v>39</v>
      </c>
      <c r="G30" s="19">
        <v>9.5</v>
      </c>
      <c r="H30" s="20"/>
      <c r="I30" s="20">
        <f>ROUND(ROUND(H30,2)*ROUND(G30,3),2)</f>
        <v>0</v>
      </c>
      <c r="O30">
        <f>(I30*21)/100</f>
        <v>0</v>
      </c>
      <c r="P30" t="s">
        <v>13</v>
      </c>
    </row>
    <row r="31" spans="1:16" ht="12.75" customHeight="1">
      <c r="A31" s="21" t="s">
        <v>40</v>
      </c>
      <c r="E31" s="22" t="s">
        <v>64</v>
      </c>
    </row>
    <row r="32" spans="1:16" ht="12.75" customHeight="1">
      <c r="A32" s="23" t="s">
        <v>42</v>
      </c>
      <c r="E32" s="24" t="s">
        <v>65</v>
      </c>
    </row>
    <row r="33" spans="1:16" ht="12.75" customHeight="1">
      <c r="A33" t="s">
        <v>43</v>
      </c>
      <c r="E33" s="22" t="s">
        <v>37</v>
      </c>
    </row>
    <row r="34" spans="1:16" ht="12.75" customHeight="1">
      <c r="A34" s="12" t="s">
        <v>35</v>
      </c>
      <c r="B34" s="16" t="s">
        <v>66</v>
      </c>
      <c r="C34" s="16" t="s">
        <v>67</v>
      </c>
      <c r="D34" s="12" t="s">
        <v>37</v>
      </c>
      <c r="E34" s="17" t="s">
        <v>68</v>
      </c>
      <c r="F34" s="18" t="s">
        <v>69</v>
      </c>
      <c r="G34" s="19">
        <v>29.6</v>
      </c>
      <c r="H34" s="20"/>
      <c r="I34" s="20">
        <f>ROUND(ROUND(H34,2)*ROUND(G34,3),2)</f>
        <v>0</v>
      </c>
      <c r="O34">
        <f>(I34*21)/100</f>
        <v>0</v>
      </c>
      <c r="P34" t="s">
        <v>13</v>
      </c>
    </row>
    <row r="35" spans="1:16" ht="114.75" customHeight="1">
      <c r="A35" s="21" t="s">
        <v>40</v>
      </c>
      <c r="E35" s="22" t="s">
        <v>70</v>
      </c>
    </row>
    <row r="36" spans="1:16" ht="12.75" customHeight="1">
      <c r="A36" s="23" t="s">
        <v>42</v>
      </c>
      <c r="E36" s="24" t="s">
        <v>71</v>
      </c>
    </row>
    <row r="37" spans="1:16" ht="12.75" customHeight="1">
      <c r="A37" t="s">
        <v>43</v>
      </c>
      <c r="E37" s="22" t="s">
        <v>37</v>
      </c>
    </row>
    <row r="38" spans="1:16" ht="12.75" customHeight="1">
      <c r="A38" s="12" t="s">
        <v>35</v>
      </c>
      <c r="B38" s="16" t="s">
        <v>72</v>
      </c>
      <c r="C38" s="16" t="s">
        <v>73</v>
      </c>
      <c r="D38" s="12" t="s">
        <v>37</v>
      </c>
      <c r="E38" s="17" t="s">
        <v>74</v>
      </c>
      <c r="F38" s="18" t="s">
        <v>75</v>
      </c>
      <c r="G38" s="19">
        <v>4.3</v>
      </c>
      <c r="H38" s="20"/>
      <c r="I38" s="20">
        <f>ROUND(ROUND(H38,2)*ROUND(G38,3),2)</f>
        <v>0</v>
      </c>
      <c r="O38">
        <f>(I38*21)/100</f>
        <v>0</v>
      </c>
      <c r="P38" t="s">
        <v>13</v>
      </c>
    </row>
    <row r="39" spans="1:16" ht="12.75" customHeight="1">
      <c r="A39" s="21" t="s">
        <v>40</v>
      </c>
      <c r="E39" s="22" t="s">
        <v>76</v>
      </c>
    </row>
    <row r="40" spans="1:16" ht="12.75" customHeight="1">
      <c r="A40" s="23" t="s">
        <v>42</v>
      </c>
      <c r="E40" s="24" t="s">
        <v>77</v>
      </c>
    </row>
    <row r="41" spans="1:16" ht="12.75" customHeight="1">
      <c r="A41" t="s">
        <v>43</v>
      </c>
      <c r="E41" s="22" t="s">
        <v>37</v>
      </c>
    </row>
    <row r="42" spans="1:16" ht="12.75" customHeight="1">
      <c r="A42" s="12" t="s">
        <v>35</v>
      </c>
      <c r="B42" s="16" t="s">
        <v>30</v>
      </c>
      <c r="C42" s="16" t="s">
        <v>78</v>
      </c>
      <c r="D42" s="12" t="s">
        <v>37</v>
      </c>
      <c r="E42" s="17" t="s">
        <v>79</v>
      </c>
      <c r="F42" s="18" t="s">
        <v>46</v>
      </c>
      <c r="G42" s="19">
        <v>4.5999999999999996</v>
      </c>
      <c r="H42" s="20"/>
      <c r="I42" s="20">
        <f>ROUND(ROUND(H42,2)*ROUND(G42,3),2)</f>
        <v>0</v>
      </c>
      <c r="O42">
        <f>(I42*21)/100</f>
        <v>0</v>
      </c>
      <c r="P42" t="s">
        <v>13</v>
      </c>
    </row>
    <row r="43" spans="1:16" ht="12.75" customHeight="1">
      <c r="A43" s="21" t="s">
        <v>40</v>
      </c>
      <c r="E43" s="22" t="s">
        <v>80</v>
      </c>
    </row>
    <row r="44" spans="1:16" ht="12.75" customHeight="1">
      <c r="A44" s="23" t="s">
        <v>42</v>
      </c>
      <c r="E44" s="24" t="s">
        <v>81</v>
      </c>
    </row>
    <row r="45" spans="1:16" ht="12.75" customHeight="1">
      <c r="A45" t="s">
        <v>43</v>
      </c>
      <c r="E45" s="22" t="s">
        <v>37</v>
      </c>
    </row>
    <row r="46" spans="1:16" ht="12.75" customHeight="1">
      <c r="A46" s="12" t="s">
        <v>35</v>
      </c>
      <c r="B46" s="16" t="s">
        <v>32</v>
      </c>
      <c r="C46" s="16" t="s">
        <v>82</v>
      </c>
      <c r="D46" s="12" t="s">
        <v>37</v>
      </c>
      <c r="E46" s="17" t="s">
        <v>83</v>
      </c>
      <c r="F46" s="18" t="s">
        <v>75</v>
      </c>
      <c r="G46" s="19">
        <v>6.0869999999999997</v>
      </c>
      <c r="H46" s="20"/>
      <c r="I46" s="20">
        <f>ROUND(ROUND(H46,2)*ROUND(G46,3),2)</f>
        <v>0</v>
      </c>
      <c r="O46">
        <f>(I46*21)/100</f>
        <v>0</v>
      </c>
      <c r="P46" t="s">
        <v>13</v>
      </c>
    </row>
    <row r="47" spans="1:16" ht="280.5" customHeight="1">
      <c r="A47" s="21" t="s">
        <v>40</v>
      </c>
      <c r="E47" s="22" t="s">
        <v>84</v>
      </c>
    </row>
    <row r="48" spans="1:16" ht="12.75" customHeight="1">
      <c r="A48" s="23" t="s">
        <v>42</v>
      </c>
      <c r="E48" s="24" t="s">
        <v>37</v>
      </c>
    </row>
    <row r="49" spans="1:16" ht="12.75" customHeight="1">
      <c r="A49" t="s">
        <v>43</v>
      </c>
      <c r="E49" s="22" t="s">
        <v>37</v>
      </c>
    </row>
    <row r="50" spans="1:16" ht="12.75" customHeight="1">
      <c r="A50" s="12" t="s">
        <v>35</v>
      </c>
      <c r="B50" s="16" t="s">
        <v>85</v>
      </c>
      <c r="C50" s="16" t="s">
        <v>86</v>
      </c>
      <c r="D50" s="12" t="s">
        <v>37</v>
      </c>
      <c r="E50" s="17" t="s">
        <v>87</v>
      </c>
      <c r="F50" s="18" t="s">
        <v>75</v>
      </c>
      <c r="G50" s="19">
        <v>6.0869999999999997</v>
      </c>
      <c r="H50" s="20"/>
      <c r="I50" s="20">
        <f>ROUND(ROUND(H50,2)*ROUND(G50,3),2)</f>
        <v>0</v>
      </c>
      <c r="O50">
        <f>(I50*21)/100</f>
        <v>0</v>
      </c>
      <c r="P50" t="s">
        <v>13</v>
      </c>
    </row>
    <row r="51" spans="1:16" ht="12.75" customHeight="1">
      <c r="A51" s="21" t="s">
        <v>40</v>
      </c>
      <c r="E51" s="22" t="s">
        <v>88</v>
      </c>
    </row>
    <row r="52" spans="1:16" ht="12.75" customHeight="1">
      <c r="A52" s="23" t="s">
        <v>42</v>
      </c>
      <c r="E52" s="24" t="s">
        <v>37</v>
      </c>
    </row>
    <row r="53" spans="1:16" ht="12.75" customHeight="1">
      <c r="A53" t="s">
        <v>43</v>
      </c>
      <c r="E53" s="22" t="s">
        <v>37</v>
      </c>
    </row>
    <row r="54" spans="1:16" ht="12.75" customHeight="1">
      <c r="A54" s="12" t="s">
        <v>35</v>
      </c>
      <c r="B54" s="16" t="s">
        <v>89</v>
      </c>
      <c r="C54" s="16" t="s">
        <v>90</v>
      </c>
      <c r="D54" s="12" t="s">
        <v>37</v>
      </c>
      <c r="E54" s="17" t="s">
        <v>91</v>
      </c>
      <c r="F54" s="18" t="s">
        <v>69</v>
      </c>
      <c r="G54" s="19">
        <v>30</v>
      </c>
      <c r="H54" s="20"/>
      <c r="I54" s="20">
        <f>ROUND(ROUND(H54,2)*ROUND(G54,3),2)</f>
        <v>0</v>
      </c>
      <c r="O54">
        <f>(I54*21)/100</f>
        <v>0</v>
      </c>
      <c r="P54" t="s">
        <v>13</v>
      </c>
    </row>
    <row r="55" spans="1:16" ht="63.75" customHeight="1">
      <c r="A55" s="21" t="s">
        <v>40</v>
      </c>
      <c r="E55" s="22" t="s">
        <v>92</v>
      </c>
    </row>
    <row r="56" spans="1:16" ht="12.75" customHeight="1">
      <c r="A56" s="23" t="s">
        <v>42</v>
      </c>
      <c r="E56" s="24" t="s">
        <v>93</v>
      </c>
    </row>
    <row r="57" spans="1:16" ht="12.75" customHeight="1">
      <c r="A57" t="s">
        <v>43</v>
      </c>
      <c r="E57" s="22" t="s">
        <v>37</v>
      </c>
    </row>
    <row r="58" spans="1:16" ht="12.75" customHeight="1">
      <c r="A58" s="12" t="s">
        <v>35</v>
      </c>
      <c r="B58" s="16" t="s">
        <v>94</v>
      </c>
      <c r="C58" s="16" t="s">
        <v>95</v>
      </c>
      <c r="D58" s="12" t="s">
        <v>37</v>
      </c>
      <c r="E58" s="17" t="s">
        <v>96</v>
      </c>
      <c r="F58" s="18" t="s">
        <v>46</v>
      </c>
      <c r="G58" s="19">
        <v>4.8000000000000001E-2</v>
      </c>
      <c r="H58" s="20"/>
      <c r="I58" s="20">
        <f>ROUND(ROUND(H58,2)*ROUND(G58,3),2)</f>
        <v>0</v>
      </c>
      <c r="O58">
        <f>(I58*21)/100</f>
        <v>0</v>
      </c>
      <c r="P58" t="s">
        <v>13</v>
      </c>
    </row>
    <row r="59" spans="1:16" ht="25.5" customHeight="1">
      <c r="A59" s="21" t="s">
        <v>40</v>
      </c>
      <c r="E59" s="22" t="s">
        <v>97</v>
      </c>
    </row>
    <row r="60" spans="1:16" ht="12.75" customHeight="1">
      <c r="A60" s="23" t="s">
        <v>42</v>
      </c>
      <c r="E60" s="24" t="s">
        <v>98</v>
      </c>
    </row>
    <row r="61" spans="1:16" ht="12.75" customHeight="1">
      <c r="A61" t="s">
        <v>43</v>
      </c>
      <c r="E61" s="22" t="s">
        <v>37</v>
      </c>
    </row>
    <row r="62" spans="1:16" ht="12.75" customHeight="1">
      <c r="A62" s="5" t="s">
        <v>33</v>
      </c>
      <c r="B62" s="5"/>
      <c r="C62" s="25" t="s">
        <v>12</v>
      </c>
      <c r="D62" s="5"/>
      <c r="E62" s="14" t="s">
        <v>99</v>
      </c>
      <c r="F62" s="5"/>
      <c r="G62" s="5"/>
      <c r="H62" s="5"/>
      <c r="I62" s="26">
        <f>0+I63+I67</f>
        <v>0</v>
      </c>
    </row>
    <row r="63" spans="1:16" ht="12.75" customHeight="1">
      <c r="A63" s="12" t="s">
        <v>35</v>
      </c>
      <c r="B63" s="16" t="s">
        <v>100</v>
      </c>
      <c r="C63" s="16" t="s">
        <v>101</v>
      </c>
      <c r="D63" s="12" t="s">
        <v>37</v>
      </c>
      <c r="E63" s="17" t="s">
        <v>102</v>
      </c>
      <c r="F63" s="18" t="s">
        <v>46</v>
      </c>
      <c r="G63" s="19">
        <v>61.4</v>
      </c>
      <c r="H63" s="20"/>
      <c r="I63" s="20">
        <f>ROUND(ROUND(H63,2)*ROUND(G63,3),2)</f>
        <v>0</v>
      </c>
      <c r="O63">
        <f>(I63*21)/100</f>
        <v>0</v>
      </c>
      <c r="P63" t="s">
        <v>13</v>
      </c>
    </row>
    <row r="64" spans="1:16" ht="216.75" customHeight="1">
      <c r="A64" s="21" t="s">
        <v>40</v>
      </c>
      <c r="E64" s="22" t="s">
        <v>103</v>
      </c>
    </row>
    <row r="65" spans="1:16" ht="12.75" customHeight="1">
      <c r="A65" s="23" t="s">
        <v>42</v>
      </c>
      <c r="E65" s="24" t="s">
        <v>104</v>
      </c>
    </row>
    <row r="66" spans="1:16" ht="12.75" customHeight="1">
      <c r="A66" t="s">
        <v>43</v>
      </c>
      <c r="E66" s="22" t="s">
        <v>37</v>
      </c>
    </row>
    <row r="67" spans="1:16" ht="12.75" customHeight="1">
      <c r="A67" s="12" t="s">
        <v>35</v>
      </c>
      <c r="B67" s="16" t="s">
        <v>105</v>
      </c>
      <c r="C67" s="16" t="s">
        <v>106</v>
      </c>
      <c r="D67" s="12" t="s">
        <v>37</v>
      </c>
      <c r="E67" s="17" t="s">
        <v>107</v>
      </c>
      <c r="F67" s="18" t="s">
        <v>75</v>
      </c>
      <c r="G67" s="19">
        <v>6.2830000000000004</v>
      </c>
      <c r="H67" s="20"/>
      <c r="I67" s="20">
        <f>ROUND(ROUND(H67,2)*ROUND(G67,3),2)</f>
        <v>0</v>
      </c>
      <c r="O67">
        <f>(I67*21)/100</f>
        <v>0</v>
      </c>
      <c r="P67" t="s">
        <v>13</v>
      </c>
    </row>
    <row r="68" spans="1:16" ht="178.5" customHeight="1">
      <c r="A68" s="21" t="s">
        <v>40</v>
      </c>
      <c r="E68" s="22" t="s">
        <v>108</v>
      </c>
    </row>
    <row r="69" spans="1:16" ht="12.75" customHeight="1">
      <c r="A69" s="23" t="s">
        <v>42</v>
      </c>
      <c r="E69" s="24" t="s">
        <v>109</v>
      </c>
    </row>
    <row r="70" spans="1:16" ht="12.75" customHeight="1">
      <c r="A70" t="s">
        <v>43</v>
      </c>
      <c r="E70" s="22" t="s">
        <v>37</v>
      </c>
    </row>
    <row r="71" spans="1:16" ht="12.75" customHeight="1">
      <c r="A71" s="5" t="s">
        <v>33</v>
      </c>
      <c r="B71" s="5"/>
      <c r="C71" s="25" t="s">
        <v>23</v>
      </c>
      <c r="D71" s="5"/>
      <c r="E71" s="14" t="s">
        <v>110</v>
      </c>
      <c r="F71" s="5"/>
      <c r="G71" s="5"/>
      <c r="H71" s="5"/>
      <c r="I71" s="26">
        <f>0+I72+I76+I80+I84+I88+I92+I96+I100+I104+I108</f>
        <v>0</v>
      </c>
    </row>
    <row r="72" spans="1:16" ht="12.75" customHeight="1">
      <c r="A72" s="12" t="s">
        <v>35</v>
      </c>
      <c r="B72" s="16" t="s">
        <v>111</v>
      </c>
      <c r="C72" s="16" t="s">
        <v>112</v>
      </c>
      <c r="D72" s="12" t="s">
        <v>37</v>
      </c>
      <c r="E72" s="17" t="s">
        <v>113</v>
      </c>
      <c r="F72" s="18" t="s">
        <v>46</v>
      </c>
      <c r="G72" s="19">
        <v>47.5</v>
      </c>
      <c r="H72" s="20"/>
      <c r="I72" s="20">
        <f>ROUND(ROUND(H72,2)*ROUND(G72,3),2)</f>
        <v>0</v>
      </c>
      <c r="O72">
        <f>(I72*21)/100</f>
        <v>0</v>
      </c>
      <c r="P72" t="s">
        <v>13</v>
      </c>
    </row>
    <row r="73" spans="1:16" ht="216.75" customHeight="1">
      <c r="A73" s="21" t="s">
        <v>40</v>
      </c>
      <c r="E73" s="22" t="s">
        <v>103</v>
      </c>
    </row>
    <row r="74" spans="1:16" ht="12.75" customHeight="1">
      <c r="A74" s="23" t="s">
        <v>42</v>
      </c>
      <c r="E74" s="24" t="s">
        <v>114</v>
      </c>
    </row>
    <row r="75" spans="1:16" ht="12.75" customHeight="1">
      <c r="A75" t="s">
        <v>43</v>
      </c>
      <c r="E75" s="22" t="s">
        <v>37</v>
      </c>
    </row>
    <row r="76" spans="1:16" ht="12.75" customHeight="1">
      <c r="A76" s="12" t="s">
        <v>35</v>
      </c>
      <c r="B76" s="16" t="s">
        <v>115</v>
      </c>
      <c r="C76" s="16" t="s">
        <v>116</v>
      </c>
      <c r="D76" s="12" t="s">
        <v>37</v>
      </c>
      <c r="E76" s="17" t="s">
        <v>117</v>
      </c>
      <c r="F76" s="18" t="s">
        <v>75</v>
      </c>
      <c r="G76" s="19">
        <v>4.5599999999999996</v>
      </c>
      <c r="H76" s="20"/>
      <c r="I76" s="20">
        <f>ROUND(ROUND(H76,2)*ROUND(G76,3),2)</f>
        <v>0</v>
      </c>
      <c r="O76">
        <f>(I76*21)/100</f>
        <v>0</v>
      </c>
      <c r="P76" t="s">
        <v>13</v>
      </c>
    </row>
    <row r="77" spans="1:16" ht="178.5" customHeight="1">
      <c r="A77" s="21" t="s">
        <v>40</v>
      </c>
      <c r="E77" s="22" t="s">
        <v>118</v>
      </c>
    </row>
    <row r="78" spans="1:16" ht="12.75" customHeight="1">
      <c r="A78" s="23" t="s">
        <v>42</v>
      </c>
      <c r="E78" s="24" t="s">
        <v>119</v>
      </c>
    </row>
    <row r="79" spans="1:16" ht="12.75" customHeight="1">
      <c r="A79" t="s">
        <v>43</v>
      </c>
      <c r="E79" s="22" t="s">
        <v>37</v>
      </c>
    </row>
    <row r="80" spans="1:16" ht="12.75" customHeight="1">
      <c r="A80" s="12" t="s">
        <v>35</v>
      </c>
      <c r="B80" s="16" t="s">
        <v>120</v>
      </c>
      <c r="C80" s="16" t="s">
        <v>121</v>
      </c>
      <c r="D80" s="12" t="s">
        <v>37</v>
      </c>
      <c r="E80" s="17" t="s">
        <v>122</v>
      </c>
      <c r="F80" s="18" t="s">
        <v>75</v>
      </c>
      <c r="G80" s="19">
        <v>14.279</v>
      </c>
      <c r="H80" s="20"/>
      <c r="I80" s="20">
        <f>ROUND(ROUND(H80,2)*ROUND(G80,3),2)</f>
        <v>0</v>
      </c>
      <c r="O80">
        <f>(I80*21)/100</f>
        <v>0</v>
      </c>
      <c r="P80" t="s">
        <v>13</v>
      </c>
    </row>
    <row r="81" spans="1:16" ht="178.5" customHeight="1">
      <c r="A81" s="21" t="s">
        <v>40</v>
      </c>
      <c r="E81" s="22" t="s">
        <v>118</v>
      </c>
    </row>
    <row r="82" spans="1:16" ht="12.75" customHeight="1">
      <c r="A82" s="23" t="s">
        <v>42</v>
      </c>
      <c r="E82" s="24" t="s">
        <v>123</v>
      </c>
    </row>
    <row r="83" spans="1:16" ht="12.75" customHeight="1">
      <c r="A83" t="s">
        <v>43</v>
      </c>
      <c r="E83" s="22" t="s">
        <v>37</v>
      </c>
    </row>
    <row r="84" spans="1:16" ht="12.75" customHeight="1">
      <c r="A84" s="12" t="s">
        <v>35</v>
      </c>
      <c r="B84" s="16" t="s">
        <v>124</v>
      </c>
      <c r="C84" s="16" t="s">
        <v>125</v>
      </c>
      <c r="D84" s="12" t="s">
        <v>37</v>
      </c>
      <c r="E84" s="17" t="s">
        <v>126</v>
      </c>
      <c r="F84" s="18" t="s">
        <v>39</v>
      </c>
      <c r="G84" s="19">
        <v>131</v>
      </c>
      <c r="H84" s="20"/>
      <c r="I84" s="20">
        <f>ROUND(ROUND(H84,2)*ROUND(G84,3),2)</f>
        <v>0</v>
      </c>
      <c r="O84">
        <f>(I84*21)/100</f>
        <v>0</v>
      </c>
      <c r="P84" t="s">
        <v>13</v>
      </c>
    </row>
    <row r="85" spans="1:16" ht="12.75" customHeight="1">
      <c r="A85" s="21" t="s">
        <v>40</v>
      </c>
      <c r="E85" s="22" t="s">
        <v>127</v>
      </c>
    </row>
    <row r="86" spans="1:16" ht="12.75" customHeight="1">
      <c r="A86" s="23" t="s">
        <v>42</v>
      </c>
      <c r="E86" s="24" t="s">
        <v>128</v>
      </c>
    </row>
    <row r="87" spans="1:16" ht="12.75" customHeight="1">
      <c r="A87" t="s">
        <v>43</v>
      </c>
      <c r="E87" s="22" t="s">
        <v>37</v>
      </c>
    </row>
    <row r="88" spans="1:16" ht="12.75" customHeight="1">
      <c r="A88" s="12" t="s">
        <v>35</v>
      </c>
      <c r="B88" s="16" t="s">
        <v>129</v>
      </c>
      <c r="C88" s="16" t="s">
        <v>130</v>
      </c>
      <c r="D88" s="12" t="s">
        <v>37</v>
      </c>
      <c r="E88" s="17" t="s">
        <v>131</v>
      </c>
      <c r="F88" s="18" t="s">
        <v>46</v>
      </c>
      <c r="G88" s="19">
        <v>7.5</v>
      </c>
      <c r="H88" s="20"/>
      <c r="I88" s="20">
        <f>ROUND(ROUND(H88,2)*ROUND(G88,3),2)</f>
        <v>0</v>
      </c>
      <c r="O88">
        <f>(I88*21)/100</f>
        <v>0</v>
      </c>
      <c r="P88" t="s">
        <v>13</v>
      </c>
    </row>
    <row r="89" spans="1:16" ht="216.75" customHeight="1">
      <c r="A89" s="21" t="s">
        <v>40</v>
      </c>
      <c r="E89" s="22" t="s">
        <v>103</v>
      </c>
    </row>
    <row r="90" spans="1:16" ht="12.75" customHeight="1">
      <c r="A90" s="23" t="s">
        <v>42</v>
      </c>
      <c r="E90" s="24" t="s">
        <v>132</v>
      </c>
    </row>
    <row r="91" spans="1:16" ht="12.75" customHeight="1">
      <c r="A91" t="s">
        <v>43</v>
      </c>
      <c r="E91" s="22" t="s">
        <v>37</v>
      </c>
    </row>
    <row r="92" spans="1:16" ht="12.75" customHeight="1">
      <c r="A92" s="12" t="s">
        <v>35</v>
      </c>
      <c r="B92" s="16" t="s">
        <v>133</v>
      </c>
      <c r="C92" s="16" t="s">
        <v>134</v>
      </c>
      <c r="D92" s="12" t="s">
        <v>37</v>
      </c>
      <c r="E92" s="17" t="s">
        <v>135</v>
      </c>
      <c r="F92" s="18" t="s">
        <v>46</v>
      </c>
      <c r="G92" s="19">
        <v>22.5</v>
      </c>
      <c r="H92" s="20"/>
      <c r="I92" s="20">
        <f>ROUND(ROUND(H92,2)*ROUND(G92,3),2)</f>
        <v>0</v>
      </c>
      <c r="O92">
        <f>(I92*21)/100</f>
        <v>0</v>
      </c>
      <c r="P92" t="s">
        <v>13</v>
      </c>
    </row>
    <row r="93" spans="1:16" ht="216.75" customHeight="1">
      <c r="A93" s="21" t="s">
        <v>40</v>
      </c>
      <c r="E93" s="22" t="s">
        <v>103</v>
      </c>
    </row>
    <row r="94" spans="1:16" ht="12.75" customHeight="1">
      <c r="A94" s="23" t="s">
        <v>42</v>
      </c>
      <c r="E94" s="24" t="s">
        <v>136</v>
      </c>
    </row>
    <row r="95" spans="1:16" ht="12.75" customHeight="1">
      <c r="A95" t="s">
        <v>43</v>
      </c>
      <c r="E95" s="22" t="s">
        <v>37</v>
      </c>
    </row>
    <row r="96" spans="1:16" ht="12.75" customHeight="1">
      <c r="A96" s="12" t="s">
        <v>35</v>
      </c>
      <c r="B96" s="16" t="s">
        <v>137</v>
      </c>
      <c r="C96" s="16" t="s">
        <v>138</v>
      </c>
      <c r="D96" s="12" t="s">
        <v>37</v>
      </c>
      <c r="E96" s="17" t="s">
        <v>139</v>
      </c>
      <c r="F96" s="18" t="s">
        <v>46</v>
      </c>
      <c r="G96" s="19">
        <v>0.438</v>
      </c>
      <c r="H96" s="20"/>
      <c r="I96" s="20">
        <f>ROUND(ROUND(H96,2)*ROUND(G96,3),2)</f>
        <v>0</v>
      </c>
      <c r="O96">
        <f>(I96*21)/100</f>
        <v>0</v>
      </c>
      <c r="P96" t="s">
        <v>13</v>
      </c>
    </row>
    <row r="97" spans="1:16" ht="25.5" customHeight="1">
      <c r="A97" s="21" t="s">
        <v>40</v>
      </c>
      <c r="E97" s="22" t="s">
        <v>140</v>
      </c>
    </row>
    <row r="98" spans="1:16" ht="12.75" customHeight="1">
      <c r="A98" s="23" t="s">
        <v>42</v>
      </c>
      <c r="E98" s="24" t="s">
        <v>141</v>
      </c>
    </row>
    <row r="99" spans="1:16" ht="12.75" customHeight="1">
      <c r="A99" t="s">
        <v>43</v>
      </c>
      <c r="E99" s="22" t="s">
        <v>37</v>
      </c>
    </row>
    <row r="100" spans="1:16" ht="12.75" customHeight="1">
      <c r="A100" s="12" t="s">
        <v>35</v>
      </c>
      <c r="B100" s="16" t="s">
        <v>142</v>
      </c>
      <c r="C100" s="16" t="s">
        <v>143</v>
      </c>
      <c r="D100" s="12" t="s">
        <v>37</v>
      </c>
      <c r="E100" s="17" t="s">
        <v>144</v>
      </c>
      <c r="F100" s="18" t="s">
        <v>46</v>
      </c>
      <c r="G100" s="19">
        <v>120</v>
      </c>
      <c r="H100" s="20"/>
      <c r="I100" s="20">
        <f>ROUND(ROUND(H100,2)*ROUND(G100,3),2)</f>
        <v>0</v>
      </c>
      <c r="O100">
        <f>(I100*21)/100</f>
        <v>0</v>
      </c>
      <c r="P100" t="s">
        <v>13</v>
      </c>
    </row>
    <row r="101" spans="1:16" ht="25.5" customHeight="1">
      <c r="A101" s="21" t="s">
        <v>40</v>
      </c>
      <c r="E101" s="22" t="s">
        <v>60</v>
      </c>
    </row>
    <row r="102" spans="1:16" ht="12.75" customHeight="1">
      <c r="A102" s="23" t="s">
        <v>42</v>
      </c>
      <c r="E102" s="24" t="s">
        <v>145</v>
      </c>
    </row>
    <row r="103" spans="1:16" ht="12.75" customHeight="1">
      <c r="A103" t="s">
        <v>43</v>
      </c>
      <c r="E103" s="22" t="s">
        <v>37</v>
      </c>
    </row>
    <row r="104" spans="1:16" ht="12.75" customHeight="1">
      <c r="A104" s="12" t="s">
        <v>35</v>
      </c>
      <c r="B104" s="16" t="s">
        <v>146</v>
      </c>
      <c r="C104" s="16" t="s">
        <v>147</v>
      </c>
      <c r="D104" s="12" t="s">
        <v>37</v>
      </c>
      <c r="E104" s="17" t="s">
        <v>148</v>
      </c>
      <c r="F104" s="18" t="s">
        <v>46</v>
      </c>
      <c r="G104" s="19">
        <v>11.25</v>
      </c>
      <c r="H104" s="20"/>
      <c r="I104" s="20">
        <f>ROUND(ROUND(H104,2)*ROUND(G104,3),2)</f>
        <v>0</v>
      </c>
      <c r="O104">
        <f>(I104*21)/100</f>
        <v>0</v>
      </c>
      <c r="P104" t="s">
        <v>13</v>
      </c>
    </row>
    <row r="105" spans="1:16" ht="102" customHeight="1">
      <c r="A105" s="21" t="s">
        <v>40</v>
      </c>
      <c r="E105" s="22" t="s">
        <v>149</v>
      </c>
    </row>
    <row r="106" spans="1:16" ht="12.75" customHeight="1">
      <c r="A106" s="23" t="s">
        <v>42</v>
      </c>
      <c r="E106" s="24" t="s">
        <v>150</v>
      </c>
    </row>
    <row r="107" spans="1:16" ht="12.75" customHeight="1">
      <c r="A107" t="s">
        <v>43</v>
      </c>
      <c r="E107" s="22" t="s">
        <v>37</v>
      </c>
    </row>
    <row r="108" spans="1:16" ht="12.75" customHeight="1">
      <c r="A108" s="12" t="s">
        <v>35</v>
      </c>
      <c r="B108" s="16" t="s">
        <v>151</v>
      </c>
      <c r="C108" s="16" t="s">
        <v>152</v>
      </c>
      <c r="D108" s="12" t="s">
        <v>37</v>
      </c>
      <c r="E108" s="17" t="s">
        <v>153</v>
      </c>
      <c r="F108" s="18" t="s">
        <v>39</v>
      </c>
      <c r="G108" s="19">
        <v>131</v>
      </c>
      <c r="H108" s="20"/>
      <c r="I108" s="20">
        <f>ROUND(ROUND(H108,2)*ROUND(G108,3),2)</f>
        <v>0</v>
      </c>
      <c r="O108">
        <f>(I108*21)/100</f>
        <v>0</v>
      </c>
      <c r="P108" t="s">
        <v>13</v>
      </c>
    </row>
    <row r="109" spans="1:16" ht="12.75" customHeight="1">
      <c r="A109" s="21" t="s">
        <v>40</v>
      </c>
      <c r="E109" s="22" t="s">
        <v>154</v>
      </c>
    </row>
    <row r="110" spans="1:16" ht="12.75" customHeight="1">
      <c r="A110" s="23" t="s">
        <v>42</v>
      </c>
      <c r="E110" s="24" t="s">
        <v>37</v>
      </c>
    </row>
    <row r="111" spans="1:16" ht="12.75" customHeight="1">
      <c r="A111" t="s">
        <v>43</v>
      </c>
      <c r="E111" s="22" t="s">
        <v>37</v>
      </c>
    </row>
    <row r="112" spans="1:16" ht="12.75" customHeight="1">
      <c r="A112" s="5" t="s">
        <v>33</v>
      </c>
      <c r="B112" s="5"/>
      <c r="C112" s="25" t="s">
        <v>27</v>
      </c>
      <c r="D112" s="5"/>
      <c r="E112" s="14" t="s">
        <v>155</v>
      </c>
      <c r="F112" s="5"/>
      <c r="G112" s="5"/>
      <c r="H112" s="5"/>
      <c r="I112" s="26">
        <f>0+I113+I117</f>
        <v>0</v>
      </c>
    </row>
    <row r="113" spans="1:16" ht="12.75" customHeight="1">
      <c r="A113" s="12" t="s">
        <v>35</v>
      </c>
      <c r="B113" s="16" t="s">
        <v>156</v>
      </c>
      <c r="C113" s="16" t="s">
        <v>157</v>
      </c>
      <c r="D113" s="12" t="s">
        <v>37</v>
      </c>
      <c r="E113" s="17" t="s">
        <v>158</v>
      </c>
      <c r="F113" s="18" t="s">
        <v>39</v>
      </c>
      <c r="G113" s="19">
        <v>40</v>
      </c>
      <c r="H113" s="20"/>
      <c r="I113" s="20">
        <f>ROUND(ROUND(H113,2)*ROUND(G113,3),2)</f>
        <v>0</v>
      </c>
      <c r="O113">
        <f>(I113*21)/100</f>
        <v>0</v>
      </c>
      <c r="P113" t="s">
        <v>13</v>
      </c>
    </row>
    <row r="114" spans="1:16" ht="63.75" customHeight="1">
      <c r="A114" s="21" t="s">
        <v>40</v>
      </c>
      <c r="E114" s="22" t="s">
        <v>159</v>
      </c>
    </row>
    <row r="115" spans="1:16" ht="12.75" customHeight="1">
      <c r="A115" s="23" t="s">
        <v>42</v>
      </c>
      <c r="E115" s="24" t="s">
        <v>160</v>
      </c>
    </row>
    <row r="116" spans="1:16" ht="12.75" customHeight="1">
      <c r="A116" t="s">
        <v>43</v>
      </c>
      <c r="E116" s="22" t="s">
        <v>37</v>
      </c>
    </row>
    <row r="117" spans="1:16" ht="12.75" customHeight="1">
      <c r="A117" s="12" t="s">
        <v>35</v>
      </c>
      <c r="B117" s="16" t="s">
        <v>161</v>
      </c>
      <c r="C117" s="16" t="s">
        <v>162</v>
      </c>
      <c r="D117" s="12" t="s">
        <v>37</v>
      </c>
      <c r="E117" s="17" t="s">
        <v>163</v>
      </c>
      <c r="F117" s="18" t="s">
        <v>39</v>
      </c>
      <c r="G117" s="19">
        <v>5.6</v>
      </c>
      <c r="H117" s="20"/>
      <c r="I117" s="20">
        <f>ROUND(ROUND(H117,2)*ROUND(G117,3),2)</f>
        <v>0</v>
      </c>
      <c r="O117">
        <f>(I117*21)/100</f>
        <v>0</v>
      </c>
      <c r="P117" t="s">
        <v>13</v>
      </c>
    </row>
    <row r="118" spans="1:16" ht="76.5" customHeight="1">
      <c r="A118" s="21" t="s">
        <v>40</v>
      </c>
      <c r="E118" s="22" t="s">
        <v>164</v>
      </c>
    </row>
    <row r="119" spans="1:16" ht="12.75" customHeight="1">
      <c r="A119" s="23" t="s">
        <v>42</v>
      </c>
      <c r="E119" s="24" t="s">
        <v>165</v>
      </c>
    </row>
    <row r="120" spans="1:16" ht="12.75" customHeight="1">
      <c r="A120" t="s">
        <v>43</v>
      </c>
      <c r="E120" s="22" t="s">
        <v>37</v>
      </c>
    </row>
    <row r="121" spans="1:16" ht="12.75" customHeight="1">
      <c r="A121" s="5" t="s">
        <v>33</v>
      </c>
      <c r="B121" s="5"/>
      <c r="C121" s="25" t="s">
        <v>166</v>
      </c>
      <c r="D121" s="5"/>
      <c r="E121" s="14" t="s">
        <v>167</v>
      </c>
      <c r="F121" s="5"/>
      <c r="G121" s="5"/>
      <c r="H121" s="5"/>
      <c r="I121" s="26">
        <f>0+I122+I126+I130+I134</f>
        <v>0</v>
      </c>
    </row>
    <row r="122" spans="1:16" ht="12.75" customHeight="1">
      <c r="A122" s="12" t="s">
        <v>35</v>
      </c>
      <c r="B122" s="16" t="s">
        <v>168</v>
      </c>
      <c r="C122" s="16" t="s">
        <v>169</v>
      </c>
      <c r="D122" s="12" t="s">
        <v>37</v>
      </c>
      <c r="E122" s="17" t="s">
        <v>170</v>
      </c>
      <c r="F122" s="18" t="s">
        <v>39</v>
      </c>
      <c r="G122" s="19">
        <v>230</v>
      </c>
      <c r="H122" s="20"/>
      <c r="I122" s="20">
        <f>ROUND(ROUND(H122,2)*ROUND(G122,3),2)</f>
        <v>0</v>
      </c>
      <c r="O122">
        <f>(I122*21)/100</f>
        <v>0</v>
      </c>
      <c r="P122" t="s">
        <v>13</v>
      </c>
    </row>
    <row r="123" spans="1:16" ht="140.25" customHeight="1">
      <c r="A123" s="21" t="s">
        <v>40</v>
      </c>
      <c r="E123" s="22" t="s">
        <v>171</v>
      </c>
    </row>
    <row r="124" spans="1:16" ht="12.75" customHeight="1">
      <c r="A124" s="23" t="s">
        <v>42</v>
      </c>
      <c r="E124" s="24" t="s">
        <v>172</v>
      </c>
    </row>
    <row r="125" spans="1:16" ht="12.75" customHeight="1">
      <c r="A125" t="s">
        <v>43</v>
      </c>
      <c r="E125" s="22" t="s">
        <v>37</v>
      </c>
    </row>
    <row r="126" spans="1:16" ht="12.75" customHeight="1">
      <c r="A126" s="12" t="s">
        <v>35</v>
      </c>
      <c r="B126" s="16" t="s">
        <v>173</v>
      </c>
      <c r="C126" s="16" t="s">
        <v>174</v>
      </c>
      <c r="D126" s="12" t="s">
        <v>37</v>
      </c>
      <c r="E126" s="17" t="s">
        <v>175</v>
      </c>
      <c r="F126" s="18" t="s">
        <v>39</v>
      </c>
      <c r="G126" s="19">
        <v>90</v>
      </c>
      <c r="H126" s="20"/>
      <c r="I126" s="20">
        <f>ROUND(ROUND(H126,2)*ROUND(G126,3),2)</f>
        <v>0</v>
      </c>
      <c r="O126">
        <f>(I126*21)/100</f>
        <v>0</v>
      </c>
      <c r="P126" t="s">
        <v>13</v>
      </c>
    </row>
    <row r="127" spans="1:16" ht="38.25" customHeight="1">
      <c r="A127" s="21" t="s">
        <v>40</v>
      </c>
      <c r="E127" s="22" t="s">
        <v>176</v>
      </c>
    </row>
    <row r="128" spans="1:16" ht="12.75" customHeight="1">
      <c r="A128" s="23" t="s">
        <v>42</v>
      </c>
      <c r="E128" s="24" t="s">
        <v>177</v>
      </c>
    </row>
    <row r="129" spans="1:16" ht="12.75" customHeight="1">
      <c r="A129" t="s">
        <v>43</v>
      </c>
      <c r="E129" s="22" t="s">
        <v>37</v>
      </c>
    </row>
    <row r="130" spans="1:16" ht="12.75" customHeight="1">
      <c r="A130" s="12" t="s">
        <v>35</v>
      </c>
      <c r="B130" s="16" t="s">
        <v>178</v>
      </c>
      <c r="C130" s="16" t="s">
        <v>179</v>
      </c>
      <c r="D130" s="12" t="s">
        <v>37</v>
      </c>
      <c r="E130" s="17" t="s">
        <v>180</v>
      </c>
      <c r="F130" s="18" t="s">
        <v>39</v>
      </c>
      <c r="G130" s="19">
        <v>90</v>
      </c>
      <c r="H130" s="20"/>
      <c r="I130" s="20">
        <f>ROUND(ROUND(H130,2)*ROUND(G130,3),2)</f>
        <v>0</v>
      </c>
      <c r="O130">
        <f>(I130*21)/100</f>
        <v>0</v>
      </c>
      <c r="P130" t="s">
        <v>13</v>
      </c>
    </row>
    <row r="131" spans="1:16" ht="38.25" customHeight="1">
      <c r="A131" s="21" t="s">
        <v>40</v>
      </c>
      <c r="E131" s="22" t="s">
        <v>176</v>
      </c>
    </row>
    <row r="132" spans="1:16" ht="12.75" customHeight="1">
      <c r="A132" s="23" t="s">
        <v>42</v>
      </c>
      <c r="E132" s="24" t="s">
        <v>181</v>
      </c>
    </row>
    <row r="133" spans="1:16" ht="12.75" customHeight="1">
      <c r="A133" t="s">
        <v>43</v>
      </c>
      <c r="E133" s="22" t="s">
        <v>37</v>
      </c>
    </row>
    <row r="134" spans="1:16" ht="12.75" customHeight="1">
      <c r="A134" s="12" t="s">
        <v>35</v>
      </c>
      <c r="B134" s="16" t="s">
        <v>182</v>
      </c>
      <c r="C134" s="16" t="s">
        <v>183</v>
      </c>
      <c r="D134" s="12" t="s">
        <v>37</v>
      </c>
      <c r="E134" s="17" t="s">
        <v>184</v>
      </c>
      <c r="F134" s="18" t="s">
        <v>39</v>
      </c>
      <c r="G134" s="19">
        <v>115</v>
      </c>
      <c r="H134" s="20"/>
      <c r="I134" s="20">
        <f>ROUND(ROUND(H134,2)*ROUND(G134,3),2)</f>
        <v>0</v>
      </c>
      <c r="O134">
        <f>(I134*21)/100</f>
        <v>0</v>
      </c>
      <c r="P134" t="s">
        <v>13</v>
      </c>
    </row>
    <row r="135" spans="1:16" ht="38.25" customHeight="1">
      <c r="A135" s="21" t="s">
        <v>40</v>
      </c>
      <c r="E135" s="22" t="s">
        <v>176</v>
      </c>
    </row>
    <row r="136" spans="1:16" ht="12.75" customHeight="1">
      <c r="A136" s="23" t="s">
        <v>42</v>
      </c>
      <c r="E136" s="24" t="s">
        <v>185</v>
      </c>
    </row>
    <row r="137" spans="1:16" ht="12.75" customHeight="1">
      <c r="A137" t="s">
        <v>43</v>
      </c>
      <c r="E137" s="22" t="s">
        <v>37</v>
      </c>
    </row>
    <row r="138" spans="1:16" ht="12.75" customHeight="1">
      <c r="A138" s="5" t="s">
        <v>33</v>
      </c>
      <c r="B138" s="5"/>
      <c r="C138" s="25" t="s">
        <v>186</v>
      </c>
      <c r="D138" s="5"/>
      <c r="E138" s="14" t="s">
        <v>187</v>
      </c>
      <c r="F138" s="5"/>
      <c r="G138" s="5"/>
      <c r="H138" s="5"/>
      <c r="I138" s="26">
        <f>0+I139</f>
        <v>0</v>
      </c>
    </row>
    <row r="139" spans="1:16" ht="12.75" customHeight="1">
      <c r="A139" s="12" t="s">
        <v>35</v>
      </c>
      <c r="B139" s="16" t="s">
        <v>188</v>
      </c>
      <c r="C139" s="16" t="s">
        <v>189</v>
      </c>
      <c r="D139" s="12" t="s">
        <v>37</v>
      </c>
      <c r="E139" s="17" t="s">
        <v>190</v>
      </c>
      <c r="F139" s="18" t="s">
        <v>191</v>
      </c>
      <c r="G139" s="19">
        <v>10</v>
      </c>
      <c r="H139" s="20"/>
      <c r="I139" s="20">
        <f>ROUND(ROUND(H139,2)*ROUND(G139,3),2)</f>
        <v>0</v>
      </c>
      <c r="O139">
        <f>(I139*21)/100</f>
        <v>0</v>
      </c>
      <c r="P139" t="s">
        <v>13</v>
      </c>
    </row>
    <row r="140" spans="1:16" ht="76.5" customHeight="1">
      <c r="A140" s="21" t="s">
        <v>40</v>
      </c>
      <c r="E140" s="22" t="s">
        <v>192</v>
      </c>
    </row>
    <row r="141" spans="1:16" ht="12.75" customHeight="1">
      <c r="A141" s="23" t="s">
        <v>42</v>
      </c>
      <c r="E141" s="24" t="s">
        <v>37</v>
      </c>
    </row>
    <row r="142" spans="1:16" ht="12.75" customHeight="1">
      <c r="A142" t="s">
        <v>43</v>
      </c>
      <c r="E142" s="22" t="s">
        <v>37</v>
      </c>
    </row>
    <row r="143" spans="1:16" ht="12.75" customHeight="1">
      <c r="A143" s="5" t="s">
        <v>33</v>
      </c>
      <c r="B143" s="5"/>
      <c r="C143" s="25" t="s">
        <v>193</v>
      </c>
      <c r="D143" s="5"/>
      <c r="E143" s="14" t="s">
        <v>194</v>
      </c>
      <c r="F143" s="5"/>
      <c r="G143" s="5"/>
      <c r="H143" s="5"/>
      <c r="I143" s="26">
        <f>0+I144</f>
        <v>0</v>
      </c>
    </row>
    <row r="144" spans="1:16" ht="12.75" customHeight="1">
      <c r="A144" s="12" t="s">
        <v>35</v>
      </c>
      <c r="B144" s="16" t="s">
        <v>195</v>
      </c>
      <c r="C144" s="16" t="s">
        <v>196</v>
      </c>
      <c r="D144" s="12" t="s">
        <v>37</v>
      </c>
      <c r="E144" s="17" t="s">
        <v>197</v>
      </c>
      <c r="F144" s="18" t="s">
        <v>39</v>
      </c>
      <c r="G144" s="19">
        <v>115</v>
      </c>
      <c r="H144" s="20"/>
      <c r="I144" s="20">
        <f>ROUND(ROUND(H144,2)*ROUND(G144,3),2)</f>
        <v>0</v>
      </c>
      <c r="O144">
        <f>(I144*21)/100</f>
        <v>0</v>
      </c>
      <c r="P144" t="s">
        <v>13</v>
      </c>
    </row>
    <row r="145" spans="1:16" ht="54" customHeight="1">
      <c r="A145" s="21" t="s">
        <v>40</v>
      </c>
      <c r="E145" s="22" t="s">
        <v>198</v>
      </c>
    </row>
    <row r="146" spans="1:16" ht="25.5" customHeight="1">
      <c r="A146" s="23" t="s">
        <v>42</v>
      </c>
      <c r="E146" s="35" t="s">
        <v>317</v>
      </c>
    </row>
    <row r="147" spans="1:16" ht="12.75" customHeight="1">
      <c r="A147" t="s">
        <v>43</v>
      </c>
      <c r="E147" s="22" t="s">
        <v>37</v>
      </c>
    </row>
    <row r="148" spans="1:16" ht="12.75" customHeight="1">
      <c r="A148" s="5" t="s">
        <v>33</v>
      </c>
      <c r="B148" s="5"/>
      <c r="C148" s="25" t="s">
        <v>199</v>
      </c>
      <c r="D148" s="5"/>
      <c r="E148" s="14" t="s">
        <v>200</v>
      </c>
      <c r="F148" s="5"/>
      <c r="G148" s="5"/>
      <c r="H148" s="5"/>
      <c r="I148" s="26">
        <f>0+I149+I153+I157+I161+I165+I169</f>
        <v>0</v>
      </c>
    </row>
    <row r="149" spans="1:16" ht="12.75" customHeight="1">
      <c r="A149" s="12" t="s">
        <v>35</v>
      </c>
      <c r="B149" s="49" t="s">
        <v>201</v>
      </c>
      <c r="C149" s="49" t="s">
        <v>202</v>
      </c>
      <c r="D149" s="50" t="s">
        <v>37</v>
      </c>
      <c r="E149" s="51" t="s">
        <v>203</v>
      </c>
      <c r="F149" s="52" t="s">
        <v>204</v>
      </c>
      <c r="G149" s="53">
        <v>58</v>
      </c>
      <c r="H149" s="54"/>
      <c r="I149" s="54">
        <f>ROUND(ROUND(H149,2)*ROUND(G149,3),2)</f>
        <v>0</v>
      </c>
      <c r="O149">
        <f>(I149*21)/100</f>
        <v>0</v>
      </c>
      <c r="P149" t="s">
        <v>13</v>
      </c>
    </row>
    <row r="150" spans="1:16" ht="12.75" customHeight="1">
      <c r="A150" s="21" t="s">
        <v>40</v>
      </c>
      <c r="B150" s="44"/>
      <c r="C150" s="44"/>
      <c r="D150" s="44"/>
      <c r="E150" s="45" t="s">
        <v>205</v>
      </c>
      <c r="F150" s="44"/>
      <c r="G150" s="44"/>
      <c r="H150" s="44"/>
      <c r="I150" s="44"/>
    </row>
    <row r="151" spans="1:16" ht="12.75" customHeight="1">
      <c r="A151" s="23" t="s">
        <v>42</v>
      </c>
      <c r="B151" s="55"/>
      <c r="C151" s="55"/>
      <c r="D151" s="55"/>
      <c r="E151" s="56" t="s">
        <v>37</v>
      </c>
      <c r="F151" s="55"/>
      <c r="G151" s="55"/>
      <c r="H151" s="55"/>
      <c r="I151" s="55"/>
    </row>
    <row r="152" spans="1:16" ht="12.75" customHeight="1">
      <c r="A152" t="s">
        <v>43</v>
      </c>
      <c r="B152" s="55"/>
      <c r="C152" s="55"/>
      <c r="D152" s="55"/>
      <c r="E152" s="57" t="s">
        <v>37</v>
      </c>
      <c r="F152" s="55"/>
      <c r="G152" s="55"/>
      <c r="H152" s="55"/>
      <c r="I152" s="55"/>
    </row>
    <row r="153" spans="1:16" ht="12.75" customHeight="1">
      <c r="A153" s="12" t="s">
        <v>35</v>
      </c>
      <c r="B153" s="49" t="s">
        <v>206</v>
      </c>
      <c r="C153" s="49" t="s">
        <v>202</v>
      </c>
      <c r="D153" s="50" t="s">
        <v>19</v>
      </c>
      <c r="E153" s="51" t="s">
        <v>203</v>
      </c>
      <c r="F153" s="52" t="s">
        <v>204</v>
      </c>
      <c r="G153" s="53">
        <v>58</v>
      </c>
      <c r="H153" s="54"/>
      <c r="I153" s="54">
        <f>ROUND(ROUND(H153,2)*ROUND(G153,3),2)</f>
        <v>0</v>
      </c>
      <c r="O153">
        <f>(I153*21)/100</f>
        <v>0</v>
      </c>
      <c r="P153" t="s">
        <v>13</v>
      </c>
    </row>
    <row r="154" spans="1:16" ht="12.75" customHeight="1">
      <c r="A154" s="21" t="s">
        <v>40</v>
      </c>
      <c r="B154" s="44"/>
      <c r="C154" s="44"/>
      <c r="D154" s="44"/>
      <c r="E154" s="45" t="s">
        <v>205</v>
      </c>
      <c r="F154" s="44"/>
      <c r="G154" s="44"/>
      <c r="H154" s="44"/>
      <c r="I154" s="44"/>
    </row>
    <row r="155" spans="1:16" ht="12.75" customHeight="1">
      <c r="A155" s="23" t="s">
        <v>42</v>
      </c>
      <c r="B155" s="41"/>
      <c r="C155" s="41"/>
      <c r="D155" s="41"/>
      <c r="E155" s="42" t="s">
        <v>37</v>
      </c>
      <c r="F155" s="41"/>
      <c r="G155" s="41"/>
      <c r="H155" s="41"/>
      <c r="I155" s="41"/>
    </row>
    <row r="156" spans="1:16" ht="12.75" customHeight="1">
      <c r="A156" t="s">
        <v>43</v>
      </c>
      <c r="B156" s="41"/>
      <c r="C156" s="41"/>
      <c r="D156" s="41"/>
      <c r="E156" s="43" t="s">
        <v>37</v>
      </c>
      <c r="F156" s="41"/>
      <c r="G156" s="41"/>
      <c r="H156" s="41"/>
      <c r="I156" s="41"/>
    </row>
    <row r="157" spans="1:16" ht="12.75" customHeight="1">
      <c r="A157" s="12" t="s">
        <v>35</v>
      </c>
      <c r="B157" s="28" t="s">
        <v>207</v>
      </c>
      <c r="C157" s="28" t="s">
        <v>208</v>
      </c>
      <c r="D157" s="29" t="s">
        <v>37</v>
      </c>
      <c r="E157" s="30" t="s">
        <v>209</v>
      </c>
      <c r="F157" s="18" t="s">
        <v>75</v>
      </c>
      <c r="G157" s="31">
        <v>9.375</v>
      </c>
      <c r="H157" s="20"/>
      <c r="I157" s="20">
        <f>ROUND(ROUND(H157,2)*ROUND(G157,3),2)</f>
        <v>0</v>
      </c>
      <c r="O157">
        <f>(I157*21)/100</f>
        <v>0</v>
      </c>
      <c r="P157" t="s">
        <v>13</v>
      </c>
    </row>
    <row r="158" spans="1:16" ht="12.75" customHeight="1">
      <c r="A158" s="21" t="s">
        <v>40</v>
      </c>
      <c r="B158" s="32"/>
      <c r="C158" s="32"/>
      <c r="D158" s="32"/>
      <c r="E158" s="33" t="s">
        <v>209</v>
      </c>
    </row>
    <row r="159" spans="1:16" ht="12.75" customHeight="1">
      <c r="A159" s="23" t="s">
        <v>42</v>
      </c>
      <c r="E159" s="24" t="s">
        <v>37</v>
      </c>
    </row>
    <row r="160" spans="1:16" ht="12.75" customHeight="1">
      <c r="A160" t="s">
        <v>43</v>
      </c>
      <c r="E160" s="22" t="s">
        <v>37</v>
      </c>
    </row>
    <row r="161" spans="1:16" ht="12.75" customHeight="1">
      <c r="A161" s="12" t="s">
        <v>35</v>
      </c>
      <c r="B161" s="28" t="s">
        <v>210</v>
      </c>
      <c r="C161" s="28" t="s">
        <v>211</v>
      </c>
      <c r="D161" s="29" t="s">
        <v>37</v>
      </c>
      <c r="E161" s="30" t="s">
        <v>212</v>
      </c>
      <c r="F161" s="18" t="s">
        <v>39</v>
      </c>
      <c r="G161" s="31">
        <v>125</v>
      </c>
      <c r="H161" s="20"/>
      <c r="I161" s="20">
        <f>ROUND(ROUND(H161,2)*ROUND(G161,3),2)</f>
        <v>0</v>
      </c>
      <c r="O161">
        <f>(I161*21)/100</f>
        <v>0</v>
      </c>
      <c r="P161" t="s">
        <v>13</v>
      </c>
    </row>
    <row r="162" spans="1:16" ht="41.25" customHeight="1">
      <c r="A162" s="21" t="s">
        <v>40</v>
      </c>
      <c r="B162" s="32"/>
      <c r="C162" s="32"/>
      <c r="D162" s="32"/>
      <c r="E162" s="33" t="s">
        <v>213</v>
      </c>
    </row>
    <row r="163" spans="1:16" ht="26.25" customHeight="1">
      <c r="A163" s="23" t="s">
        <v>42</v>
      </c>
      <c r="B163" s="32"/>
      <c r="C163" s="32"/>
      <c r="D163" s="32"/>
      <c r="E163" s="34" t="s">
        <v>316</v>
      </c>
    </row>
    <row r="164" spans="1:16" ht="12.75" customHeight="1">
      <c r="A164" t="s">
        <v>43</v>
      </c>
      <c r="E164" s="22" t="s">
        <v>37</v>
      </c>
    </row>
    <row r="165" spans="1:16" ht="12.75" customHeight="1">
      <c r="A165" s="12" t="s">
        <v>35</v>
      </c>
      <c r="B165" s="49" t="s">
        <v>214</v>
      </c>
      <c r="C165" s="49" t="s">
        <v>215</v>
      </c>
      <c r="D165" s="50" t="s">
        <v>37</v>
      </c>
      <c r="E165" s="51" t="s">
        <v>216</v>
      </c>
      <c r="F165" s="52" t="s">
        <v>39</v>
      </c>
      <c r="G165" s="53">
        <v>116</v>
      </c>
      <c r="H165" s="54"/>
      <c r="I165" s="54">
        <f>ROUND(ROUND(H165,2)*ROUND(G165,3),2)</f>
        <v>0</v>
      </c>
      <c r="O165">
        <f>(I165*21)/100</f>
        <v>0</v>
      </c>
      <c r="P165" t="s">
        <v>13</v>
      </c>
    </row>
    <row r="166" spans="1:16" ht="12.75" customHeight="1">
      <c r="A166" s="21" t="s">
        <v>40</v>
      </c>
      <c r="B166" s="44"/>
      <c r="C166" s="44"/>
      <c r="D166" s="44"/>
      <c r="E166" s="45" t="s">
        <v>217</v>
      </c>
      <c r="F166" s="44"/>
      <c r="G166" s="44"/>
      <c r="H166" s="44"/>
      <c r="I166" s="44"/>
    </row>
    <row r="167" spans="1:16" ht="25.5" customHeight="1">
      <c r="A167" s="23" t="s">
        <v>42</v>
      </c>
      <c r="B167" s="44"/>
      <c r="C167" s="44"/>
      <c r="D167" s="44"/>
      <c r="E167" s="58" t="s">
        <v>315</v>
      </c>
      <c r="F167" s="44"/>
      <c r="G167" s="44"/>
      <c r="H167" s="44"/>
      <c r="I167" s="44"/>
    </row>
    <row r="168" spans="1:16" ht="12.75" customHeight="1">
      <c r="A168" t="s">
        <v>43</v>
      </c>
      <c r="B168" s="44"/>
      <c r="C168" s="44"/>
      <c r="D168" s="44"/>
      <c r="E168" s="45" t="s">
        <v>37</v>
      </c>
      <c r="F168" s="44"/>
      <c r="G168" s="44"/>
      <c r="H168" s="44"/>
      <c r="I168" s="44"/>
    </row>
    <row r="169" spans="1:16" ht="12.75" customHeight="1">
      <c r="A169" s="12" t="s">
        <v>35</v>
      </c>
      <c r="B169" s="49" t="s">
        <v>218</v>
      </c>
      <c r="C169" s="49" t="s">
        <v>219</v>
      </c>
      <c r="D169" s="50" t="s">
        <v>37</v>
      </c>
      <c r="E169" s="51" t="s">
        <v>220</v>
      </c>
      <c r="F169" s="52" t="s">
        <v>39</v>
      </c>
      <c r="G169" s="53">
        <v>116</v>
      </c>
      <c r="H169" s="54"/>
      <c r="I169" s="54">
        <f>ROUND(ROUND(H169,2)*ROUND(G169,3),2)</f>
        <v>0</v>
      </c>
      <c r="O169">
        <f>(I169*21)/100</f>
        <v>0</v>
      </c>
      <c r="P169" t="s">
        <v>13</v>
      </c>
    </row>
    <row r="170" spans="1:16" ht="24.75" customHeight="1">
      <c r="A170" s="21" t="s">
        <v>40</v>
      </c>
      <c r="B170" s="44"/>
      <c r="C170" s="44"/>
      <c r="D170" s="44"/>
      <c r="E170" s="45" t="s">
        <v>221</v>
      </c>
      <c r="F170" s="44"/>
      <c r="G170" s="44"/>
      <c r="H170" s="44"/>
      <c r="I170" s="44"/>
    </row>
    <row r="171" spans="1:16" ht="12.75" customHeight="1">
      <c r="A171" s="23" t="s">
        <v>42</v>
      </c>
      <c r="B171" s="46"/>
      <c r="C171" s="46"/>
      <c r="D171" s="46"/>
      <c r="E171" s="47" t="s">
        <v>37</v>
      </c>
      <c r="F171" s="46"/>
      <c r="G171" s="46"/>
      <c r="H171" s="46"/>
      <c r="I171" s="46"/>
    </row>
    <row r="172" spans="1:16" ht="12.75" customHeight="1">
      <c r="A172" t="s">
        <v>43</v>
      </c>
      <c r="B172" s="41"/>
      <c r="C172" s="41"/>
      <c r="D172" s="41"/>
      <c r="E172" s="43" t="s">
        <v>37</v>
      </c>
      <c r="F172" s="41"/>
      <c r="G172" s="41"/>
      <c r="H172" s="41"/>
      <c r="I172" s="41"/>
    </row>
    <row r="173" spans="1:16" ht="12.75" customHeight="1">
      <c r="A173" s="5" t="s">
        <v>33</v>
      </c>
      <c r="B173" s="5"/>
      <c r="C173" s="25" t="s">
        <v>30</v>
      </c>
      <c r="D173" s="5"/>
      <c r="E173" s="14" t="s">
        <v>222</v>
      </c>
      <c r="F173" s="5"/>
      <c r="G173" s="5"/>
      <c r="H173" s="5"/>
      <c r="I173" s="26">
        <f>0+I174+I178+I182+I186+I190+I194+I198+I202+I206+I210+I214</f>
        <v>0</v>
      </c>
    </row>
    <row r="174" spans="1:16" ht="12.75" customHeight="1">
      <c r="A174" s="12" t="s">
        <v>35</v>
      </c>
      <c r="B174" s="16" t="s">
        <v>223</v>
      </c>
      <c r="C174" s="16" t="s">
        <v>224</v>
      </c>
      <c r="D174" s="12" t="s">
        <v>37</v>
      </c>
      <c r="E174" s="17" t="s">
        <v>225</v>
      </c>
      <c r="F174" s="18" t="s">
        <v>69</v>
      </c>
      <c r="G174" s="19">
        <v>29.2</v>
      </c>
      <c r="H174" s="20"/>
      <c r="I174" s="20">
        <f>ROUND(ROUND(H174,2)*ROUND(G174,3),2)</f>
        <v>0</v>
      </c>
      <c r="O174">
        <f>(I174*21)/100</f>
        <v>0</v>
      </c>
      <c r="P174" t="s">
        <v>13</v>
      </c>
    </row>
    <row r="175" spans="1:16" ht="51" customHeight="1">
      <c r="A175" s="21" t="s">
        <v>40</v>
      </c>
      <c r="E175" s="22" t="s">
        <v>226</v>
      </c>
    </row>
    <row r="176" spans="1:16" ht="12.75" customHeight="1">
      <c r="A176" s="23" t="s">
        <v>42</v>
      </c>
      <c r="E176" s="24" t="s">
        <v>227</v>
      </c>
    </row>
    <row r="177" spans="1:16" ht="12.75" customHeight="1">
      <c r="A177" t="s">
        <v>43</v>
      </c>
      <c r="E177" s="22" t="s">
        <v>37</v>
      </c>
    </row>
    <row r="178" spans="1:16" ht="12.75" customHeight="1">
      <c r="A178" s="12" t="s">
        <v>35</v>
      </c>
      <c r="B178" s="16" t="s">
        <v>228</v>
      </c>
      <c r="C178" s="16" t="s">
        <v>229</v>
      </c>
      <c r="D178" s="12" t="s">
        <v>37</v>
      </c>
      <c r="E178" s="17" t="s">
        <v>230</v>
      </c>
      <c r="F178" s="18" t="s">
        <v>191</v>
      </c>
      <c r="G178" s="19">
        <v>2</v>
      </c>
      <c r="H178" s="20"/>
      <c r="I178" s="20">
        <f>ROUND(ROUND(H178,2)*ROUND(G178,3),2)</f>
        <v>0</v>
      </c>
      <c r="O178">
        <f>(I178*21)/100</f>
        <v>0</v>
      </c>
      <c r="P178" t="s">
        <v>13</v>
      </c>
    </row>
    <row r="179" spans="1:16" ht="12.75" customHeight="1">
      <c r="A179" s="21" t="s">
        <v>40</v>
      </c>
      <c r="E179" s="22" t="s">
        <v>231</v>
      </c>
    </row>
    <row r="180" spans="1:16" ht="12.75" customHeight="1">
      <c r="A180" s="23" t="s">
        <v>42</v>
      </c>
      <c r="E180" s="24" t="s">
        <v>37</v>
      </c>
    </row>
    <row r="181" spans="1:16" ht="12.75" customHeight="1">
      <c r="A181" t="s">
        <v>43</v>
      </c>
      <c r="E181" s="22" t="s">
        <v>37</v>
      </c>
    </row>
    <row r="182" spans="1:16" ht="12.75" customHeight="1">
      <c r="A182" s="12" t="s">
        <v>35</v>
      </c>
      <c r="B182" s="16" t="s">
        <v>232</v>
      </c>
      <c r="C182" s="16" t="s">
        <v>233</v>
      </c>
      <c r="D182" s="12" t="s">
        <v>37</v>
      </c>
      <c r="E182" s="17" t="s">
        <v>234</v>
      </c>
      <c r="F182" s="18" t="s">
        <v>191</v>
      </c>
      <c r="G182" s="19">
        <v>4</v>
      </c>
      <c r="H182" s="20"/>
      <c r="I182" s="20">
        <f>ROUND(ROUND(H182,2)*ROUND(G182,3),2)</f>
        <v>0</v>
      </c>
      <c r="O182">
        <f>(I182*21)/100</f>
        <v>0</v>
      </c>
      <c r="P182" t="s">
        <v>13</v>
      </c>
    </row>
    <row r="183" spans="1:16" ht="12.75" customHeight="1">
      <c r="A183" s="21" t="s">
        <v>40</v>
      </c>
      <c r="E183" s="22" t="s">
        <v>235</v>
      </c>
    </row>
    <row r="184" spans="1:16" ht="12.75" customHeight="1">
      <c r="A184" s="23" t="s">
        <v>42</v>
      </c>
      <c r="E184" s="24" t="s">
        <v>37</v>
      </c>
    </row>
    <row r="185" spans="1:16" ht="12.75" customHeight="1">
      <c r="A185" t="s">
        <v>43</v>
      </c>
      <c r="E185" s="22" t="s">
        <v>37</v>
      </c>
    </row>
    <row r="186" spans="1:16" ht="12.75" customHeight="1">
      <c r="A186" s="12" t="s">
        <v>35</v>
      </c>
      <c r="B186" s="16" t="s">
        <v>236</v>
      </c>
      <c r="C186" s="16" t="s">
        <v>237</v>
      </c>
      <c r="D186" s="12" t="s">
        <v>37</v>
      </c>
      <c r="E186" s="17" t="s">
        <v>238</v>
      </c>
      <c r="F186" s="18" t="s">
        <v>39</v>
      </c>
      <c r="G186" s="19">
        <v>28</v>
      </c>
      <c r="H186" s="20"/>
      <c r="I186" s="20">
        <f>ROUND(ROUND(H186,2)*ROUND(G186,3),2)</f>
        <v>0</v>
      </c>
      <c r="O186">
        <f>(I186*21)/100</f>
        <v>0</v>
      </c>
      <c r="P186" t="s">
        <v>13</v>
      </c>
    </row>
    <row r="187" spans="1:16" ht="12.75" customHeight="1">
      <c r="A187" s="21" t="s">
        <v>40</v>
      </c>
      <c r="E187" s="22" t="s">
        <v>239</v>
      </c>
    </row>
    <row r="188" spans="1:16" ht="12.75" customHeight="1">
      <c r="A188" s="23" t="s">
        <v>42</v>
      </c>
      <c r="E188" s="24" t="s">
        <v>240</v>
      </c>
    </row>
    <row r="189" spans="1:16" ht="12.75" customHeight="1">
      <c r="A189" t="s">
        <v>43</v>
      </c>
      <c r="E189" s="22" t="s">
        <v>37</v>
      </c>
    </row>
    <row r="190" spans="1:16" ht="12.75" customHeight="1">
      <c r="A190" s="12" t="s">
        <v>35</v>
      </c>
      <c r="B190" s="16" t="s">
        <v>241</v>
      </c>
      <c r="C190" s="16" t="s">
        <v>242</v>
      </c>
      <c r="D190" s="12" t="s">
        <v>37</v>
      </c>
      <c r="E190" s="17" t="s">
        <v>243</v>
      </c>
      <c r="F190" s="18" t="s">
        <v>75</v>
      </c>
      <c r="G190" s="19">
        <v>22.9</v>
      </c>
      <c r="H190" s="20"/>
      <c r="I190" s="20">
        <f>ROUND(ROUND(H190,2)*ROUND(G190,3),2)</f>
        <v>0</v>
      </c>
      <c r="O190">
        <f>(I190*21)/100</f>
        <v>0</v>
      </c>
      <c r="P190" t="s">
        <v>13</v>
      </c>
    </row>
    <row r="191" spans="1:16" ht="63.75" customHeight="1">
      <c r="A191" s="21" t="s">
        <v>40</v>
      </c>
      <c r="E191" s="22" t="s">
        <v>244</v>
      </c>
    </row>
    <row r="192" spans="1:16" ht="12.75" customHeight="1">
      <c r="A192" s="23" t="s">
        <v>42</v>
      </c>
      <c r="E192" s="24" t="s">
        <v>245</v>
      </c>
    </row>
    <row r="193" spans="1:16" ht="12.75" customHeight="1">
      <c r="A193" t="s">
        <v>43</v>
      </c>
      <c r="E193" s="22" t="s">
        <v>37</v>
      </c>
    </row>
    <row r="194" spans="1:16" ht="12.75" customHeight="1">
      <c r="A194" s="12" t="s">
        <v>35</v>
      </c>
      <c r="B194" s="16" t="s">
        <v>246</v>
      </c>
      <c r="C194" s="16" t="s">
        <v>247</v>
      </c>
      <c r="D194" s="12" t="s">
        <v>37</v>
      </c>
      <c r="E194" s="17" t="s">
        <v>248</v>
      </c>
      <c r="F194" s="18" t="s">
        <v>249</v>
      </c>
      <c r="G194" s="19">
        <v>687</v>
      </c>
      <c r="H194" s="20"/>
      <c r="I194" s="20">
        <f>ROUND(ROUND(H194,2)*ROUND(G194,3),2)</f>
        <v>0</v>
      </c>
      <c r="O194">
        <f>(I194*21)/100</f>
        <v>0</v>
      </c>
      <c r="P194" t="s">
        <v>13</v>
      </c>
    </row>
    <row r="195" spans="1:16" ht="12.75" customHeight="1">
      <c r="A195" s="21" t="s">
        <v>40</v>
      </c>
      <c r="E195" s="22" t="s">
        <v>250</v>
      </c>
    </row>
    <row r="196" spans="1:16" ht="12.75" customHeight="1">
      <c r="A196" s="23" t="s">
        <v>42</v>
      </c>
      <c r="E196" s="24" t="s">
        <v>251</v>
      </c>
    </row>
    <row r="197" spans="1:16" ht="12.75" customHeight="1">
      <c r="A197" t="s">
        <v>43</v>
      </c>
      <c r="E197" s="22" t="s">
        <v>37</v>
      </c>
    </row>
    <row r="198" spans="1:16" ht="12.75" customHeight="1">
      <c r="A198" s="12" t="s">
        <v>35</v>
      </c>
      <c r="B198" s="16" t="s">
        <v>252</v>
      </c>
      <c r="C198" s="16" t="s">
        <v>253</v>
      </c>
      <c r="D198" s="12" t="s">
        <v>37</v>
      </c>
      <c r="E198" s="17" t="s">
        <v>254</v>
      </c>
      <c r="F198" s="18" t="s">
        <v>46</v>
      </c>
      <c r="G198" s="19">
        <v>22.58</v>
      </c>
      <c r="H198" s="20"/>
      <c r="I198" s="20">
        <f>ROUND(ROUND(H198,2)*ROUND(G198,3),2)</f>
        <v>0</v>
      </c>
      <c r="O198">
        <f>(I198*21)/100</f>
        <v>0</v>
      </c>
      <c r="P198" t="s">
        <v>13</v>
      </c>
    </row>
    <row r="199" spans="1:16" ht="25.5" customHeight="1">
      <c r="A199" s="21" t="s">
        <v>40</v>
      </c>
      <c r="E199" s="22" t="s">
        <v>255</v>
      </c>
    </row>
    <row r="200" spans="1:16" ht="12.75" customHeight="1">
      <c r="A200" s="23" t="s">
        <v>42</v>
      </c>
      <c r="E200" s="24" t="s">
        <v>256</v>
      </c>
    </row>
    <row r="201" spans="1:16" ht="12.75" customHeight="1">
      <c r="A201" t="s">
        <v>43</v>
      </c>
      <c r="E201" s="22" t="s">
        <v>37</v>
      </c>
    </row>
    <row r="202" spans="1:16" ht="12.75" customHeight="1">
      <c r="A202" s="12" t="s">
        <v>35</v>
      </c>
      <c r="B202" s="16" t="s">
        <v>257</v>
      </c>
      <c r="C202" s="16" t="s">
        <v>258</v>
      </c>
      <c r="D202" s="12" t="s">
        <v>37</v>
      </c>
      <c r="E202" s="17" t="s">
        <v>259</v>
      </c>
      <c r="F202" s="18" t="s">
        <v>249</v>
      </c>
      <c r="G202" s="19">
        <v>1830</v>
      </c>
      <c r="H202" s="20"/>
      <c r="I202" s="20">
        <f>ROUND(ROUND(H202,2)*ROUND(G202,3),2)</f>
        <v>0</v>
      </c>
      <c r="O202">
        <f>(I202*21)/100</f>
        <v>0</v>
      </c>
      <c r="P202" t="s">
        <v>13</v>
      </c>
    </row>
    <row r="203" spans="1:16" ht="12.75" customHeight="1">
      <c r="A203" s="21" t="s">
        <v>40</v>
      </c>
      <c r="E203" s="22" t="s">
        <v>250</v>
      </c>
    </row>
    <row r="204" spans="1:16" ht="12.75" customHeight="1">
      <c r="A204" s="23" t="s">
        <v>42</v>
      </c>
      <c r="E204" s="24" t="s">
        <v>260</v>
      </c>
    </row>
    <row r="205" spans="1:16" ht="12.75" customHeight="1">
      <c r="A205" t="s">
        <v>43</v>
      </c>
      <c r="E205" s="22" t="s">
        <v>37</v>
      </c>
    </row>
    <row r="206" spans="1:16" ht="12.75" customHeight="1">
      <c r="A206" s="12" t="s">
        <v>35</v>
      </c>
      <c r="B206" s="16" t="s">
        <v>261</v>
      </c>
      <c r="C206" s="16" t="s">
        <v>262</v>
      </c>
      <c r="D206" s="12" t="s">
        <v>37</v>
      </c>
      <c r="E206" s="17" t="s">
        <v>263</v>
      </c>
      <c r="F206" s="18" t="s">
        <v>46</v>
      </c>
      <c r="G206" s="19">
        <v>44.88</v>
      </c>
      <c r="H206" s="20"/>
      <c r="I206" s="20">
        <f>ROUND(ROUND(H206,2)*ROUND(G206,3),2)</f>
        <v>0</v>
      </c>
      <c r="O206">
        <f>(I206*21)/100</f>
        <v>0</v>
      </c>
      <c r="P206" t="s">
        <v>13</v>
      </c>
    </row>
    <row r="207" spans="1:16" ht="25.5" customHeight="1">
      <c r="A207" s="21" t="s">
        <v>40</v>
      </c>
      <c r="E207" s="22" t="s">
        <v>255</v>
      </c>
    </row>
    <row r="208" spans="1:16" ht="12.75" customHeight="1">
      <c r="A208" s="23" t="s">
        <v>42</v>
      </c>
      <c r="E208" s="24" t="s">
        <v>264</v>
      </c>
    </row>
    <row r="209" spans="1:16" ht="12.75" customHeight="1">
      <c r="A209" t="s">
        <v>43</v>
      </c>
      <c r="E209" s="22" t="s">
        <v>37</v>
      </c>
    </row>
    <row r="210" spans="1:16" ht="12.75" customHeight="1">
      <c r="A210" s="12" t="s">
        <v>35</v>
      </c>
      <c r="B210" s="16" t="s">
        <v>265</v>
      </c>
      <c r="C210" s="16" t="s">
        <v>266</v>
      </c>
      <c r="D210" s="12" t="s">
        <v>37</v>
      </c>
      <c r="E210" s="17" t="s">
        <v>267</v>
      </c>
      <c r="F210" s="18" t="s">
        <v>249</v>
      </c>
      <c r="G210" s="19">
        <v>3366</v>
      </c>
      <c r="H210" s="20"/>
      <c r="I210" s="20">
        <f>ROUND(ROUND(H210,2)*ROUND(G210,3),2)</f>
        <v>0</v>
      </c>
      <c r="O210">
        <f>(I210*21)/100</f>
        <v>0</v>
      </c>
      <c r="P210" t="s">
        <v>13</v>
      </c>
    </row>
    <row r="211" spans="1:16" ht="12.75" customHeight="1">
      <c r="A211" s="21" t="s">
        <v>40</v>
      </c>
      <c r="E211" s="22" t="s">
        <v>250</v>
      </c>
    </row>
    <row r="212" spans="1:16" ht="12.75" customHeight="1">
      <c r="A212" s="23" t="s">
        <v>42</v>
      </c>
      <c r="E212" s="24" t="s">
        <v>268</v>
      </c>
    </row>
    <row r="213" spans="1:16" ht="12.75" customHeight="1">
      <c r="A213" t="s">
        <v>43</v>
      </c>
      <c r="E213" s="22" t="s">
        <v>37</v>
      </c>
    </row>
    <row r="214" spans="1:16" ht="12.75" customHeight="1">
      <c r="A214" s="12" t="s">
        <v>35</v>
      </c>
      <c r="B214" s="16" t="s">
        <v>269</v>
      </c>
      <c r="C214" s="16" t="s">
        <v>270</v>
      </c>
      <c r="D214" s="12" t="s">
        <v>37</v>
      </c>
      <c r="E214" s="17" t="s">
        <v>271</v>
      </c>
      <c r="F214" s="18" t="s">
        <v>39</v>
      </c>
      <c r="G214" s="19">
        <v>70</v>
      </c>
      <c r="H214" s="20"/>
      <c r="I214" s="20">
        <f>ROUND(ROUND(H214,2)*ROUND(G214,3),2)</f>
        <v>0</v>
      </c>
      <c r="O214">
        <f>(I214*21)/100</f>
        <v>0</v>
      </c>
      <c r="P214" t="s">
        <v>13</v>
      </c>
    </row>
    <row r="215" spans="1:16" ht="25.5" customHeight="1">
      <c r="A215" s="21" t="s">
        <v>40</v>
      </c>
      <c r="E215" s="22" t="s">
        <v>255</v>
      </c>
    </row>
    <row r="216" spans="1:16" ht="12.75" customHeight="1">
      <c r="A216" s="23" t="s">
        <v>42</v>
      </c>
      <c r="E216" s="24" t="s">
        <v>37</v>
      </c>
    </row>
    <row r="217" spans="1:16" ht="12.75" customHeight="1">
      <c r="A217" t="s">
        <v>43</v>
      </c>
      <c r="E217" s="22" t="s">
        <v>37</v>
      </c>
    </row>
    <row r="218" spans="1:16" ht="12.75" customHeight="1">
      <c r="A218" s="5" t="s">
        <v>33</v>
      </c>
      <c r="B218" s="5"/>
      <c r="C218" s="25" t="s">
        <v>272</v>
      </c>
      <c r="D218" s="5"/>
      <c r="E218" s="14" t="s">
        <v>273</v>
      </c>
      <c r="F218" s="5"/>
      <c r="G218" s="5"/>
      <c r="H218" s="5"/>
      <c r="I218" s="26">
        <f>0+I219+I223+I227+I231+I235+I239+I243+I247+I251</f>
        <v>0</v>
      </c>
    </row>
    <row r="219" spans="1:16" ht="12.75" customHeight="1">
      <c r="A219" s="12" t="s">
        <v>35</v>
      </c>
      <c r="B219" s="16" t="s">
        <v>274</v>
      </c>
      <c r="C219" s="16" t="s">
        <v>275</v>
      </c>
      <c r="D219" s="12" t="s">
        <v>37</v>
      </c>
      <c r="E219" s="17" t="s">
        <v>276</v>
      </c>
      <c r="F219" s="18" t="s">
        <v>75</v>
      </c>
      <c r="G219" s="19">
        <v>22.9</v>
      </c>
      <c r="H219" s="20"/>
      <c r="I219" s="20">
        <f>ROUND(ROUND(H219,2)*ROUND(G219,3),2)</f>
        <v>0</v>
      </c>
      <c r="O219">
        <f>(I219*21)/100</f>
        <v>0</v>
      </c>
      <c r="P219" t="s">
        <v>13</v>
      </c>
    </row>
    <row r="220" spans="1:16" ht="12.75" customHeight="1">
      <c r="A220" s="21" t="s">
        <v>40</v>
      </c>
      <c r="E220" s="22" t="s">
        <v>277</v>
      </c>
    </row>
    <row r="221" spans="1:16" ht="12.75" customHeight="1">
      <c r="A221" s="23" t="s">
        <v>42</v>
      </c>
      <c r="E221" s="24" t="s">
        <v>278</v>
      </c>
    </row>
    <row r="222" spans="1:16" ht="12.75" customHeight="1">
      <c r="A222" t="s">
        <v>43</v>
      </c>
      <c r="E222" s="22" t="s">
        <v>37</v>
      </c>
    </row>
    <row r="223" spans="1:16" ht="12.75" customHeight="1">
      <c r="A223" s="12" t="s">
        <v>35</v>
      </c>
      <c r="B223" s="16" t="s">
        <v>279</v>
      </c>
      <c r="C223" s="16" t="s">
        <v>280</v>
      </c>
      <c r="D223" s="12" t="s">
        <v>37</v>
      </c>
      <c r="E223" s="17" t="s">
        <v>281</v>
      </c>
      <c r="F223" s="18" t="s">
        <v>75</v>
      </c>
      <c r="G223" s="19">
        <v>340</v>
      </c>
      <c r="H223" s="20"/>
      <c r="I223" s="20">
        <f>ROUND(ROUND(H223,2)*ROUND(G223,3),2)</f>
        <v>0</v>
      </c>
      <c r="O223">
        <f>(I223*21)/100</f>
        <v>0</v>
      </c>
      <c r="P223" t="s">
        <v>13</v>
      </c>
    </row>
    <row r="224" spans="1:16" ht="76.5" customHeight="1">
      <c r="A224" s="21" t="s">
        <v>40</v>
      </c>
      <c r="E224" s="22" t="s">
        <v>282</v>
      </c>
    </row>
    <row r="225" spans="1:16" ht="12.75" customHeight="1">
      <c r="A225" s="23" t="s">
        <v>42</v>
      </c>
      <c r="E225" s="24" t="s">
        <v>283</v>
      </c>
    </row>
    <row r="226" spans="1:16" ht="12.75" customHeight="1">
      <c r="A226" t="s">
        <v>43</v>
      </c>
      <c r="E226" s="22" t="s">
        <v>37</v>
      </c>
    </row>
    <row r="227" spans="1:16" ht="12.75" customHeight="1">
      <c r="A227" s="12" t="s">
        <v>35</v>
      </c>
      <c r="B227" s="16" t="s">
        <v>284</v>
      </c>
      <c r="C227" s="16" t="s">
        <v>285</v>
      </c>
      <c r="D227" s="12" t="s">
        <v>37</v>
      </c>
      <c r="E227" s="17" t="s">
        <v>286</v>
      </c>
      <c r="F227" s="18" t="s">
        <v>75</v>
      </c>
      <c r="G227" s="19">
        <v>60.98</v>
      </c>
      <c r="H227" s="20"/>
      <c r="I227" s="20">
        <f>ROUND(ROUND(H227,2)*ROUND(G227,3),2)</f>
        <v>0</v>
      </c>
      <c r="O227">
        <f>(I227*21)/100</f>
        <v>0</v>
      </c>
      <c r="P227" t="s">
        <v>13</v>
      </c>
    </row>
    <row r="228" spans="1:16" ht="76.5" customHeight="1">
      <c r="A228" s="21" t="s">
        <v>40</v>
      </c>
      <c r="E228" s="22" t="s">
        <v>282</v>
      </c>
    </row>
    <row r="229" spans="1:16" ht="12.75" customHeight="1">
      <c r="A229" s="23" t="s">
        <v>42</v>
      </c>
      <c r="E229" s="24" t="s">
        <v>287</v>
      </c>
    </row>
    <row r="230" spans="1:16" ht="12.75" customHeight="1">
      <c r="A230" t="s">
        <v>43</v>
      </c>
      <c r="E230" s="22" t="s">
        <v>37</v>
      </c>
    </row>
    <row r="231" spans="1:16" ht="12.75" customHeight="1">
      <c r="A231" s="12" t="s">
        <v>35</v>
      </c>
      <c r="B231" s="16" t="s">
        <v>288</v>
      </c>
      <c r="C231" s="16" t="s">
        <v>289</v>
      </c>
      <c r="D231" s="12" t="s">
        <v>37</v>
      </c>
      <c r="E231" s="17" t="s">
        <v>290</v>
      </c>
      <c r="F231" s="18" t="s">
        <v>75</v>
      </c>
      <c r="G231" s="19">
        <v>112.2</v>
      </c>
      <c r="H231" s="20"/>
      <c r="I231" s="20">
        <f>ROUND(ROUND(H231,2)*ROUND(G231,3),2)</f>
        <v>0</v>
      </c>
      <c r="O231">
        <f>(I231*21)/100</f>
        <v>0</v>
      </c>
      <c r="P231" t="s">
        <v>13</v>
      </c>
    </row>
    <row r="232" spans="1:16" ht="76.5" customHeight="1">
      <c r="A232" s="21" t="s">
        <v>40</v>
      </c>
      <c r="E232" s="22" t="s">
        <v>282</v>
      </c>
    </row>
    <row r="233" spans="1:16" ht="12.75" customHeight="1">
      <c r="A233" s="23" t="s">
        <v>42</v>
      </c>
      <c r="E233" s="24" t="s">
        <v>291</v>
      </c>
    </row>
    <row r="234" spans="1:16" ht="12.75" customHeight="1">
      <c r="A234" t="s">
        <v>43</v>
      </c>
      <c r="E234" s="22" t="s">
        <v>37</v>
      </c>
    </row>
    <row r="235" spans="1:16" ht="12.75" customHeight="1">
      <c r="A235" s="12" t="s">
        <v>35</v>
      </c>
      <c r="B235" s="16" t="s">
        <v>292</v>
      </c>
      <c r="C235" s="16" t="s">
        <v>293</v>
      </c>
      <c r="D235" s="12" t="s">
        <v>37</v>
      </c>
      <c r="E235" s="17" t="s">
        <v>294</v>
      </c>
      <c r="F235" s="18" t="s">
        <v>75</v>
      </c>
      <c r="G235" s="19">
        <v>5</v>
      </c>
      <c r="H235" s="20"/>
      <c r="I235" s="20">
        <f>ROUND(ROUND(H235,2)*ROUND(G235,3),2)</f>
        <v>0</v>
      </c>
      <c r="O235">
        <f>(I235*21)/100</f>
        <v>0</v>
      </c>
      <c r="P235" t="s">
        <v>13</v>
      </c>
    </row>
    <row r="236" spans="1:16" ht="76.5" customHeight="1">
      <c r="A236" s="21" t="s">
        <v>40</v>
      </c>
      <c r="E236" s="22" t="s">
        <v>282</v>
      </c>
    </row>
    <row r="237" spans="1:16" ht="12.75" customHeight="1">
      <c r="A237" s="23" t="s">
        <v>42</v>
      </c>
      <c r="E237" s="24" t="s">
        <v>295</v>
      </c>
    </row>
    <row r="238" spans="1:16" ht="12.75" customHeight="1">
      <c r="A238" t="s">
        <v>43</v>
      </c>
      <c r="E238" s="22" t="s">
        <v>37</v>
      </c>
    </row>
    <row r="239" spans="1:16" ht="12.75" customHeight="1">
      <c r="A239" s="12" t="s">
        <v>35</v>
      </c>
      <c r="B239" s="16" t="s">
        <v>296</v>
      </c>
      <c r="C239" s="16" t="s">
        <v>297</v>
      </c>
      <c r="D239" s="12" t="s">
        <v>37</v>
      </c>
      <c r="E239" s="17" t="s">
        <v>298</v>
      </c>
      <c r="F239" s="18" t="s">
        <v>299</v>
      </c>
      <c r="G239" s="19">
        <v>24</v>
      </c>
      <c r="H239" s="20"/>
      <c r="I239" s="20">
        <f>ROUND(ROUND(H239,2)*ROUND(G239,3),2)</f>
        <v>0</v>
      </c>
      <c r="O239">
        <f>(I239*21)/100</f>
        <v>0</v>
      </c>
      <c r="P239" t="s">
        <v>13</v>
      </c>
    </row>
    <row r="240" spans="1:16" ht="12.75" customHeight="1">
      <c r="A240" s="21" t="s">
        <v>40</v>
      </c>
      <c r="E240" s="22" t="s">
        <v>300</v>
      </c>
    </row>
    <row r="241" spans="1:16" ht="12.75" customHeight="1">
      <c r="A241" s="23" t="s">
        <v>42</v>
      </c>
      <c r="E241" s="24" t="s">
        <v>301</v>
      </c>
    </row>
    <row r="242" spans="1:16" ht="12.75" customHeight="1">
      <c r="A242" t="s">
        <v>43</v>
      </c>
      <c r="E242" s="22" t="s">
        <v>37</v>
      </c>
    </row>
    <row r="243" spans="1:16" ht="12.75" customHeight="1">
      <c r="A243" s="12" t="s">
        <v>35</v>
      </c>
      <c r="B243" s="16" t="s">
        <v>302</v>
      </c>
      <c r="C243" s="16" t="s">
        <v>303</v>
      </c>
      <c r="D243" s="12" t="s">
        <v>37</v>
      </c>
      <c r="E243" s="17" t="s">
        <v>304</v>
      </c>
      <c r="F243" s="18" t="s">
        <v>299</v>
      </c>
      <c r="G243" s="19">
        <v>48</v>
      </c>
      <c r="H243" s="20"/>
      <c r="I243" s="20">
        <f>ROUND(ROUND(H243,2)*ROUND(G243,3),2)</f>
        <v>0</v>
      </c>
      <c r="O243">
        <f>(I243*21)/100</f>
        <v>0</v>
      </c>
      <c r="P243" t="s">
        <v>13</v>
      </c>
    </row>
    <row r="244" spans="1:16" ht="12.75" customHeight="1">
      <c r="A244" s="21" t="s">
        <v>40</v>
      </c>
      <c r="E244" s="22" t="s">
        <v>305</v>
      </c>
    </row>
    <row r="245" spans="1:16" ht="12.75" customHeight="1">
      <c r="A245" s="23" t="s">
        <v>42</v>
      </c>
      <c r="E245" s="24" t="s">
        <v>306</v>
      </c>
    </row>
    <row r="246" spans="1:16" ht="12.75" customHeight="1">
      <c r="A246" t="s">
        <v>43</v>
      </c>
      <c r="E246" s="22" t="s">
        <v>37</v>
      </c>
    </row>
    <row r="247" spans="1:16" ht="12.75" customHeight="1">
      <c r="A247" s="12" t="s">
        <v>35</v>
      </c>
      <c r="B247" s="16" t="s">
        <v>307</v>
      </c>
      <c r="C247" s="16" t="s">
        <v>308</v>
      </c>
      <c r="D247" s="12" t="s">
        <v>37</v>
      </c>
      <c r="E247" s="17" t="s">
        <v>309</v>
      </c>
      <c r="F247" s="18" t="s">
        <v>299</v>
      </c>
      <c r="G247" s="19">
        <v>48</v>
      </c>
      <c r="H247" s="20"/>
      <c r="I247" s="20">
        <f>ROUND(ROUND(H247,2)*ROUND(G247,3),2)</f>
        <v>0</v>
      </c>
      <c r="O247">
        <f>(I247*21)/100</f>
        <v>0</v>
      </c>
      <c r="P247" t="s">
        <v>13</v>
      </c>
    </row>
    <row r="248" spans="1:16" ht="12.75" customHeight="1">
      <c r="A248" s="21" t="s">
        <v>40</v>
      </c>
      <c r="E248" s="22" t="s">
        <v>305</v>
      </c>
    </row>
    <row r="249" spans="1:16" ht="12.75" customHeight="1">
      <c r="A249" s="23" t="s">
        <v>42</v>
      </c>
      <c r="E249" s="24" t="s">
        <v>310</v>
      </c>
    </row>
    <row r="250" spans="1:16" ht="12.75" customHeight="1">
      <c r="A250" t="s">
        <v>43</v>
      </c>
      <c r="E250" s="22" t="s">
        <v>37</v>
      </c>
    </row>
    <row r="251" spans="1:16" ht="12.75" customHeight="1">
      <c r="A251" s="12" t="s">
        <v>35</v>
      </c>
      <c r="B251" s="16" t="s">
        <v>311</v>
      </c>
      <c r="C251" s="16" t="s">
        <v>312</v>
      </c>
      <c r="D251" s="12" t="s">
        <v>37</v>
      </c>
      <c r="E251" s="17" t="s">
        <v>313</v>
      </c>
      <c r="F251" s="18" t="s">
        <v>299</v>
      </c>
      <c r="G251" s="19">
        <v>12</v>
      </c>
      <c r="H251" s="20"/>
      <c r="I251" s="20">
        <f>ROUND(ROUND(H251,2)*ROUND(G251,3),2)</f>
        <v>0</v>
      </c>
      <c r="O251">
        <f>(I251*21)/100</f>
        <v>0</v>
      </c>
      <c r="P251" t="s">
        <v>13</v>
      </c>
    </row>
    <row r="252" spans="1:16" ht="12.75" customHeight="1">
      <c r="A252" s="21" t="s">
        <v>40</v>
      </c>
      <c r="E252" s="22" t="s">
        <v>305</v>
      </c>
    </row>
    <row r="253" spans="1:16" ht="12.75" customHeight="1">
      <c r="A253" s="23" t="s">
        <v>42</v>
      </c>
      <c r="E253" s="24" t="s">
        <v>314</v>
      </c>
    </row>
    <row r="254" spans="1:16" ht="12.75" customHeight="1">
      <c r="A254" t="s">
        <v>43</v>
      </c>
      <c r="E254" s="22" t="s">
        <v>37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5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Šramota Petr Ing.</dc:creator>
  <cp:lastModifiedBy>urbankova</cp:lastModifiedBy>
  <cp:lastPrinted>2017-01-06T09:32:44Z</cp:lastPrinted>
  <dcterms:created xsi:type="dcterms:W3CDTF">2017-04-24T09:04:13Z</dcterms:created>
  <dcterms:modified xsi:type="dcterms:W3CDTF">2017-04-25T07:39:25Z</dcterms:modified>
</cp:coreProperties>
</file>